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2760" windowHeight="9200" tabRatio="760" firstSheet="20" activeTab="26"/>
  </bookViews>
  <sheets>
    <sheet name="для воды Д" sheetId="1" r:id="rId1"/>
    <sheet name="для воды ЦНС" sheetId="2" r:id="rId2"/>
    <sheet name="для воды, К, КМ" sheetId="3" r:id="rId3"/>
    <sheet name="ВК, ВКС" sheetId="4" r:id="rId4"/>
    <sheet name="для воды, КсВ, СЭ, ВВН" sheetId="5" r:id="rId5"/>
    <sheet name="Канализационные СМ" sheetId="6" r:id="rId6"/>
    <sheet name="Канализационные СД" sheetId="7" r:id="rId7"/>
    <sheet name="хим и пищ" sheetId="8" r:id="rId8"/>
    <sheet name="ЦНСН" sheetId="9" r:id="rId9"/>
    <sheet name="Трехвинтовые " sheetId="10" r:id="rId10"/>
    <sheet name="Битумные" sheetId="11" r:id="rId11"/>
    <sheet name="топливные" sheetId="12" r:id="rId12"/>
    <sheet name="шестеренные" sheetId="13" r:id="rId13"/>
    <sheet name="песковые" sheetId="14" r:id="rId14"/>
    <sheet name="песковые ГрА" sheetId="15" r:id="rId15"/>
    <sheet name="общепромышленные элдв" sheetId="16" r:id="rId16"/>
    <sheet name="эл.общ.взр." sheetId="17" r:id="rId17"/>
    <sheet name="Дазо" sheetId="18" r:id="rId18"/>
    <sheet name=" ЭЛДВ крановые" sheetId="19" r:id="rId19"/>
    <sheet name="КРАНЫ МОСТОВЫЕ" sheetId="20" r:id="rId20"/>
    <sheet name="ДИЗЕЛЬ ГЕНИРАТОРЫ 6" sheetId="21" r:id="rId21"/>
    <sheet name="ДИЗЕЛЬ ГЕНИРАТОРЫ 4" sheetId="22" r:id="rId22"/>
    <sheet name="ДИЗЕЛЬ ГЕНИРАТОРЫ 2" sheetId="23" r:id="rId23"/>
    <sheet name="ТАЛИ" sheetId="24" r:id="rId24"/>
    <sheet name="ГНОМ" sheetId="25" r:id="rId25"/>
    <sheet name="ЭЦВ" sheetId="26" r:id="rId26"/>
    <sheet name="другое" sheetId="27" r:id="rId27"/>
    <sheet name="Лист1" sheetId="28" r:id="rId28"/>
  </sheets>
  <definedNames>
    <definedName name="_xlnm.Print_Area" localSheetId="3">'ВК, ВКС'!$A$1:$E$65</definedName>
    <definedName name="_xlnm.Print_Area" localSheetId="0">'для воды Д'!$A$1:$E$65</definedName>
    <definedName name="_xlnm.Print_Area" localSheetId="1">'для воды ЦНС'!$A$1:$E$57</definedName>
    <definedName name="_xlnm.Print_Area" localSheetId="2">'для воды, К, КМ'!$A$1:$E$63</definedName>
    <definedName name="_xlnm.Print_Area" localSheetId="4">'для воды, КсВ, СЭ, ВВН'!$A$1:$E$60</definedName>
    <definedName name="_xlnm.Print_Area" localSheetId="6">'Канализационные СД'!$A$1:$R$38</definedName>
    <definedName name="_xlnm.Print_Area" localSheetId="5">'Канализационные СМ'!$A$1:$E$84</definedName>
    <definedName name="_xlnm.Print_Area" localSheetId="7">'хим и пищ'!$A$1:$L$82</definedName>
  </definedNames>
  <calcPr fullCalcOnLoad="1"/>
</workbook>
</file>

<file path=xl/sharedStrings.xml><?xml version="1.0" encoding="utf-8"?>
<sst xmlns="http://schemas.openxmlformats.org/spreadsheetml/2006/main" count="3404" uniqueCount="2383">
  <si>
    <t>НАСОСЫ ДЛЯ ПЕРЕКАЧИВАНИЯ ВОДЫ</t>
  </si>
  <si>
    <t>№</t>
  </si>
  <si>
    <t>марка насоса</t>
  </si>
  <si>
    <t>подача, м3/час</t>
  </si>
  <si>
    <t>напор, м</t>
  </si>
  <si>
    <t>эл/двигатель, кВт об/мин</t>
  </si>
  <si>
    <t>ГОРИЗОНТАЛЬНЫЕ НАСОСЫ ДВУСТОРОННЕГО ВХОДА</t>
  </si>
  <si>
    <t>Д 160-112</t>
  </si>
  <si>
    <t>90/3000</t>
  </si>
  <si>
    <t>Д 160-112а</t>
  </si>
  <si>
    <t>75/3000</t>
  </si>
  <si>
    <t>Д 160-112б</t>
  </si>
  <si>
    <t>55/3000</t>
  </si>
  <si>
    <t>Д 200-36</t>
  </si>
  <si>
    <t>37/1500</t>
  </si>
  <si>
    <t>Д 200-36а</t>
  </si>
  <si>
    <t>30/1500</t>
  </si>
  <si>
    <t>Д 200-36б</t>
  </si>
  <si>
    <t>22/1500</t>
  </si>
  <si>
    <t>Д 320-50</t>
  </si>
  <si>
    <t>75/1500</t>
  </si>
  <si>
    <t>Д 320-50а</t>
  </si>
  <si>
    <t>55/1500</t>
  </si>
  <si>
    <t>1Д 200-90</t>
  </si>
  <si>
    <t>1Д 200-90а</t>
  </si>
  <si>
    <t>1Д 200-90б</t>
  </si>
  <si>
    <t>15/1500</t>
  </si>
  <si>
    <t>1Д 250-125</t>
  </si>
  <si>
    <t>160/3000</t>
  </si>
  <si>
    <t>1Д 250-125а</t>
  </si>
  <si>
    <t>132/3000</t>
  </si>
  <si>
    <t>1Д 315-50</t>
  </si>
  <si>
    <t>1Д 315-50а</t>
  </si>
  <si>
    <t>1Д 315-50б</t>
  </si>
  <si>
    <t>45/3000</t>
  </si>
  <si>
    <t>1Д 315-71</t>
  </si>
  <si>
    <t>110/3000</t>
  </si>
  <si>
    <t>1Д 315-71а</t>
  </si>
  <si>
    <t>1Д 500-63</t>
  </si>
  <si>
    <t>160/1500</t>
  </si>
  <si>
    <t>1Д 500-63а</t>
  </si>
  <si>
    <t>110/1500</t>
  </si>
  <si>
    <t>1Д 500-63б</t>
  </si>
  <si>
    <t>90/1500</t>
  </si>
  <si>
    <t>1Д 630-90</t>
  </si>
  <si>
    <t>250/1500</t>
  </si>
  <si>
    <t>1Д 630-90а</t>
  </si>
  <si>
    <t>200/1500</t>
  </si>
  <si>
    <t>1Д 630-90б</t>
  </si>
  <si>
    <t>132/1000</t>
  </si>
  <si>
    <t>75/1000</t>
  </si>
  <si>
    <t>55/1000</t>
  </si>
  <si>
    <t>315/1500</t>
  </si>
  <si>
    <t>1Д 800-56</t>
  </si>
  <si>
    <t>1Д 800-56а</t>
  </si>
  <si>
    <t>132/1500</t>
  </si>
  <si>
    <t>1Д 800-56б</t>
  </si>
  <si>
    <t>1Д 1250-63</t>
  </si>
  <si>
    <t>1Д 1250-63а</t>
  </si>
  <si>
    <t>1Д 1250-63б</t>
  </si>
  <si>
    <t>110/1000</t>
  </si>
  <si>
    <t>1Д 1250-125</t>
  </si>
  <si>
    <t>630/1500, 6кВ</t>
  </si>
  <si>
    <t>1Д 1250-125а</t>
  </si>
  <si>
    <t>500/1500, 6кВ</t>
  </si>
  <si>
    <t>1Д 1250-125б</t>
  </si>
  <si>
    <t>400/1500, 6кВ</t>
  </si>
  <si>
    <t>1Д 1600-90</t>
  </si>
  <si>
    <t>1Д 1600-90а</t>
  </si>
  <si>
    <t>1Д 1600-90б</t>
  </si>
  <si>
    <t>160/1000</t>
  </si>
  <si>
    <t>Для воды</t>
  </si>
  <si>
    <t>НАСОСЫ СЕКЦИОННЫЕ ГОРИЗОНТАЛЬНЫЕ ДЛЯ ПЕРЕКАЧИВАНИЯ ВОДЫ</t>
  </si>
  <si>
    <t>тип насоса ЦНС(Г)</t>
  </si>
  <si>
    <t>Q м3/ч</t>
  </si>
  <si>
    <t>Н м</t>
  </si>
  <si>
    <t>NкВт/об./мин</t>
  </si>
  <si>
    <t>ЦНС 13-70</t>
  </si>
  <si>
    <t>11/3000</t>
  </si>
  <si>
    <t>ЦНС 13-150</t>
  </si>
  <si>
    <t>ЦНС 13-140</t>
  </si>
  <si>
    <t>15/3000</t>
  </si>
  <si>
    <t>ЦНС 13-175</t>
  </si>
  <si>
    <t>18,5/3000</t>
  </si>
  <si>
    <t>ЦНС 13-210</t>
  </si>
  <si>
    <t>ЦНС 13-245</t>
  </si>
  <si>
    <t>22/3000</t>
  </si>
  <si>
    <t>ЦНС 13-280</t>
  </si>
  <si>
    <t>30/3000</t>
  </si>
  <si>
    <t>ЦНС 13-315</t>
  </si>
  <si>
    <t>ЦНС 13-350</t>
  </si>
  <si>
    <t>ЦНС 38-44</t>
  </si>
  <si>
    <t>ЦНС 38-66</t>
  </si>
  <si>
    <t>ЦНС 38-88</t>
  </si>
  <si>
    <t>ЦНС 38-110</t>
  </si>
  <si>
    <t>ЦНС 38-132</t>
  </si>
  <si>
    <t>ЦНС 38-154</t>
  </si>
  <si>
    <t>ЦНС 38-176</t>
  </si>
  <si>
    <t>ЦНС 38-198</t>
  </si>
  <si>
    <t>37/3000</t>
  </si>
  <si>
    <t>ЦНС 38-220</t>
  </si>
  <si>
    <t>ЦНС 60-66</t>
  </si>
  <si>
    <t>ЦНС 60-99</t>
  </si>
  <si>
    <t>ЦНС 60-132</t>
  </si>
  <si>
    <t>ЦНС 60-165</t>
  </si>
  <si>
    <t>ЦНС 60-198</t>
  </si>
  <si>
    <t>ЦНС 60-231</t>
  </si>
  <si>
    <t>ЦНС 60-264</t>
  </si>
  <si>
    <t>ЦНС 60-297</t>
  </si>
  <si>
    <t>ЦНС 60-330</t>
  </si>
  <si>
    <t>ЦНС 105-98</t>
  </si>
  <si>
    <t>ЦНС 105-147</t>
  </si>
  <si>
    <t>ЦНС 105-196</t>
  </si>
  <si>
    <t>ЦНС 105-245</t>
  </si>
  <si>
    <t>ЦНС 105-294</t>
  </si>
  <si>
    <t>ЦНС 105-343</t>
  </si>
  <si>
    <t>ЦНС 105-392</t>
  </si>
  <si>
    <t>200/3000</t>
  </si>
  <si>
    <t>ЦНС 105-441</t>
  </si>
  <si>
    <t>250/3000</t>
  </si>
  <si>
    <t>ЦНС 105-490</t>
  </si>
  <si>
    <t>ЦНС 180-85</t>
  </si>
  <si>
    <t>ЦНС 180-128</t>
  </si>
  <si>
    <t>ЦНС 180-170</t>
  </si>
  <si>
    <t>ЦНС 180-212</t>
  </si>
  <si>
    <t>ЦНС 180-255</t>
  </si>
  <si>
    <t>ЦНС 180-297</t>
  </si>
  <si>
    <t>ЦНС 180-340</t>
  </si>
  <si>
    <t>ЦНС 180-383</t>
  </si>
  <si>
    <t>ЦНС 180-425</t>
  </si>
  <si>
    <t xml:space="preserve">ЦНС 300-120            </t>
  </si>
  <si>
    <t xml:space="preserve">160/1500    </t>
  </si>
  <si>
    <t xml:space="preserve">ЦНС 300-180             </t>
  </si>
  <si>
    <t xml:space="preserve">250/1500   </t>
  </si>
  <si>
    <t xml:space="preserve">ЦНС 300-240               </t>
  </si>
  <si>
    <t xml:space="preserve">315/1500, 6кВ  </t>
  </si>
  <si>
    <t xml:space="preserve">ЦНС 300-300  </t>
  </si>
  <si>
    <t xml:space="preserve">ЦНС 300-360  </t>
  </si>
  <si>
    <t xml:space="preserve">ЦНС 300-420  </t>
  </si>
  <si>
    <t xml:space="preserve">ЦНС 300-480                         </t>
  </si>
  <si>
    <t xml:space="preserve">630/1500, 6кВ   </t>
  </si>
  <si>
    <t xml:space="preserve">ЦНС 300-540  </t>
  </si>
  <si>
    <t>800/1500, 6кВ</t>
  </si>
  <si>
    <t xml:space="preserve">ЦНС 300-600  </t>
  </si>
  <si>
    <t>Эл.двигатель, кВт/ об/мин</t>
  </si>
  <si>
    <t>КОНСОЛЬНЫЕ НАСОСЫ</t>
  </si>
  <si>
    <t>1К 8/18</t>
  </si>
  <si>
    <t>1,5/3000</t>
  </si>
  <si>
    <t>2,2/3000</t>
  </si>
  <si>
    <t>1К 20/30</t>
  </si>
  <si>
    <t>4/3000</t>
  </si>
  <si>
    <t>5,5/3000</t>
  </si>
  <si>
    <t>К 45/30</t>
  </si>
  <si>
    <t>7,5/3000</t>
  </si>
  <si>
    <t>К 50-32-125</t>
  </si>
  <si>
    <t>К 50-32-125а</t>
  </si>
  <si>
    <t>1,1/3000</t>
  </si>
  <si>
    <t>К 65-50-125</t>
  </si>
  <si>
    <t>3/3000</t>
  </si>
  <si>
    <t>К 65-50-160</t>
  </si>
  <si>
    <t>К 65-50-160а</t>
  </si>
  <si>
    <t>К 80-65-160</t>
  </si>
  <si>
    <t>1К 80-50-200</t>
  </si>
  <si>
    <t>1К 80-50-200а</t>
  </si>
  <si>
    <t>К 100-80-160</t>
  </si>
  <si>
    <t>К 100-80-160а</t>
  </si>
  <si>
    <t>К 100-65-200</t>
  </si>
  <si>
    <t>К 100-65-200а</t>
  </si>
  <si>
    <t>К 100-65-250</t>
  </si>
  <si>
    <t>К 100-65-250а</t>
  </si>
  <si>
    <t>К 150-125-250</t>
  </si>
  <si>
    <t>18,5/1500</t>
  </si>
  <si>
    <t>К 150-125-250а</t>
  </si>
  <si>
    <t>11/1500</t>
  </si>
  <si>
    <t>1 К 150-125-315</t>
  </si>
  <si>
    <t>К 150-125-315а</t>
  </si>
  <si>
    <t>К 200-150-250</t>
  </si>
  <si>
    <t>К 200-150-250а</t>
  </si>
  <si>
    <t>22/15800</t>
  </si>
  <si>
    <t>К 200-150-315</t>
  </si>
  <si>
    <t>45/1500</t>
  </si>
  <si>
    <t>К 200-150-315а</t>
  </si>
  <si>
    <t>К 200-150-400</t>
  </si>
  <si>
    <t>К 200-150-400а</t>
  </si>
  <si>
    <t>К 290/30</t>
  </si>
  <si>
    <t>К 290/30а</t>
  </si>
  <si>
    <t>К 160/30</t>
  </si>
  <si>
    <t>К 160/30а</t>
  </si>
  <si>
    <t>КОНСОЛЬНЫЕ - МОНОБЛОЧНЫЕ</t>
  </si>
  <si>
    <t>КМ 40-32-160</t>
  </si>
  <si>
    <t>КМ 50-32-200</t>
  </si>
  <si>
    <t>КМ 50-40-215</t>
  </si>
  <si>
    <t>КМ 50-32-125-5</t>
  </si>
  <si>
    <t>КМ 50-32-125а-5</t>
  </si>
  <si>
    <t>КМ 50-32-160</t>
  </si>
  <si>
    <t>КМ 65-40-140</t>
  </si>
  <si>
    <t>КМ 65-40-165</t>
  </si>
  <si>
    <t>КМ 65-50-125</t>
  </si>
  <si>
    <t>КМ 65-50-125-5</t>
  </si>
  <si>
    <t>КМ 65-50-160-5</t>
  </si>
  <si>
    <t>КМ 80-65-160</t>
  </si>
  <si>
    <t>КМ 80-65-160-5</t>
  </si>
  <si>
    <t>КМ 80-50-200</t>
  </si>
  <si>
    <t>КМ 80-50-200-5</t>
  </si>
  <si>
    <t>КМ 100-80-160-5</t>
  </si>
  <si>
    <t>КМ 100-65-200-5</t>
  </si>
  <si>
    <t>КМ 100-65-250-5</t>
  </si>
  <si>
    <t>КМ 150-125-250-5</t>
  </si>
  <si>
    <t>Эл.двигатель, 
Квт/ об/мин</t>
  </si>
  <si>
    <t>ВИХРЕВЫЕ НАСОСЫ</t>
  </si>
  <si>
    <t>ВК 1/16А</t>
  </si>
  <si>
    <t>1,5/1500</t>
  </si>
  <si>
    <t>ВК 1/16Б</t>
  </si>
  <si>
    <t>ВК 1/16К</t>
  </si>
  <si>
    <t>ВК 1/16А-2Г</t>
  </si>
  <si>
    <t>ВК 1/16Б-2Г</t>
  </si>
  <si>
    <t>ВК 1/16К-2Г</t>
  </si>
  <si>
    <t>ВКС 1/16А</t>
  </si>
  <si>
    <t>ВКС 1/16Б</t>
  </si>
  <si>
    <t>ВКС 1/16К</t>
  </si>
  <si>
    <t>ВКС 1/16А-2Г</t>
  </si>
  <si>
    <t>ВКС 1/16Б-2Г</t>
  </si>
  <si>
    <t>ВКС 1/16К-2Г</t>
  </si>
  <si>
    <t>ВКО 1/16А</t>
  </si>
  <si>
    <t>ВК 2/26А</t>
  </si>
  <si>
    <t>5,5/1500</t>
  </si>
  <si>
    <t>ВК 2/26Б</t>
  </si>
  <si>
    <t>ВК 2/26К</t>
  </si>
  <si>
    <t>ВК 2/26Б-2Г</t>
  </si>
  <si>
    <t>ВК 2/26К-2Г</t>
  </si>
  <si>
    <t>ВКС 2/26А</t>
  </si>
  <si>
    <t>ВКС 2/26Б</t>
  </si>
  <si>
    <t>ВКС 2/26К</t>
  </si>
  <si>
    <t>ВКС 2/26А-2Г</t>
  </si>
  <si>
    <t>ВКС 2/26Б-2Г</t>
  </si>
  <si>
    <t>ВКС 2/26К-2Г</t>
  </si>
  <si>
    <t>ВКО 2/26А</t>
  </si>
  <si>
    <t>ВК 4/28А</t>
  </si>
  <si>
    <t>7,5/1500</t>
  </si>
  <si>
    <t>ВК 4/28Б</t>
  </si>
  <si>
    <t>ВК 4/28А-2Г</t>
  </si>
  <si>
    <t>ВК 4/28Б-2Г</t>
  </si>
  <si>
    <t>ВК 4/28К-2Г</t>
  </si>
  <si>
    <t>ВКС 4/28А</t>
  </si>
  <si>
    <t>ВКС 4/28Б</t>
  </si>
  <si>
    <t>ВКС 4/28К</t>
  </si>
  <si>
    <t>ВКС 4/28А-2Г</t>
  </si>
  <si>
    <t>ВКС 4/28Б-2Г</t>
  </si>
  <si>
    <t>ВКС 4/28К-2Г</t>
  </si>
  <si>
    <t>ВКО 4/28А</t>
  </si>
  <si>
    <t>ВК 5/24А (32)</t>
  </si>
  <si>
    <t>ВК 5/24Б (32)</t>
  </si>
  <si>
    <t>ВК 5/24К (32)</t>
  </si>
  <si>
    <t>ВК 5/24А -2Г (32)</t>
  </si>
  <si>
    <t>ВК 5/24Б-2Г (32)</t>
  </si>
  <si>
    <t>ВК 5/24К-2Г (32)</t>
  </si>
  <si>
    <t>ВКС 5/24А (32)</t>
  </si>
  <si>
    <t>ВКС 5/24Б (32)</t>
  </si>
  <si>
    <t>ВКС 5/24К (32)</t>
  </si>
  <si>
    <t>ВКС 5/24А-2Г (32)</t>
  </si>
  <si>
    <t>ВКС 5/24Б-2Г (32)</t>
  </si>
  <si>
    <t>ВКО 5/24А (32)</t>
  </si>
  <si>
    <t>ВК 10/45А</t>
  </si>
  <si>
    <t>ВКС 10/45А</t>
  </si>
  <si>
    <t>ВКО 10/45А</t>
  </si>
  <si>
    <t>НАСОСЫ</t>
  </si>
  <si>
    <t>подача, м3//час</t>
  </si>
  <si>
    <t>КОНДЕНСАТНЫЕ НАСОСЫ</t>
  </si>
  <si>
    <t>1КС 20-50</t>
  </si>
  <si>
    <t>1КС 20-110</t>
  </si>
  <si>
    <t>1Кс 50-55</t>
  </si>
  <si>
    <t>1кСв 125-71-1</t>
  </si>
  <si>
    <t>1кСв 125-140-1</t>
  </si>
  <si>
    <t>1кСв 100-100-1</t>
  </si>
  <si>
    <t>1кСв 200-130-1</t>
  </si>
  <si>
    <t>1кСв 200-220-1</t>
  </si>
  <si>
    <t>1кСв 315-80-1</t>
  </si>
  <si>
    <t>1кСв 315-160-1</t>
  </si>
  <si>
    <t>СЕТЕВЫЕ НАСОСЫ ДЛЯ ВОДЫ (ОБЪЕМНЫЕ)</t>
  </si>
  <si>
    <t xml:space="preserve">СЭ 500-70-16 </t>
  </si>
  <si>
    <t>(160/3000)</t>
  </si>
  <si>
    <t xml:space="preserve">СЭ 800-55-11 </t>
  </si>
  <si>
    <t>(200/1500, 6кВ)</t>
  </si>
  <si>
    <t xml:space="preserve">СЭ 800-100-11 </t>
  </si>
  <si>
    <t>(315/1500, 6кВ)</t>
  </si>
  <si>
    <t xml:space="preserve">СЭ 800-100-8 </t>
  </si>
  <si>
    <t>(315/3000)</t>
  </si>
  <si>
    <t xml:space="preserve">СЭ 1250-70-8 </t>
  </si>
  <si>
    <t xml:space="preserve">СЭ 1250-70-11 </t>
  </si>
  <si>
    <t xml:space="preserve">СЭ 1250-140-11 </t>
  </si>
  <si>
    <t>(630/1500)</t>
  </si>
  <si>
    <t xml:space="preserve">СЭ 2500-60-11 </t>
  </si>
  <si>
    <t>(500/1500)</t>
  </si>
  <si>
    <t xml:space="preserve">СЭ 2500-60-16    </t>
  </si>
  <si>
    <t xml:space="preserve">(630/1500) </t>
  </si>
  <si>
    <t xml:space="preserve">СЭ 2500-180-8 </t>
  </si>
  <si>
    <t>(1600/3000)</t>
  </si>
  <si>
    <t xml:space="preserve">СЦН 1250-70-11 </t>
  </si>
  <si>
    <t>(315/1500)</t>
  </si>
  <si>
    <t xml:space="preserve">СЦН 1250-140-11 </t>
  </si>
  <si>
    <t xml:space="preserve">СЦН 2500-180-8 </t>
  </si>
  <si>
    <t xml:space="preserve">ЦН   400-105  </t>
  </si>
  <si>
    <t xml:space="preserve">(200/1500) </t>
  </si>
  <si>
    <t xml:space="preserve">ЦН    400-210  </t>
  </si>
  <si>
    <t>(400/1500, 6кВ)</t>
  </si>
  <si>
    <t xml:space="preserve">ЦН    900-310          </t>
  </si>
  <si>
    <t xml:space="preserve">1000/1500      </t>
  </si>
  <si>
    <t xml:space="preserve">ЦН   1000-180-3  </t>
  </si>
  <si>
    <t>ВАКУМНЫЕ НАСОСЫ</t>
  </si>
  <si>
    <t>ВВН 1-0,75</t>
  </si>
  <si>
    <t>-</t>
  </si>
  <si>
    <t>2,2/1500</t>
  </si>
  <si>
    <t>2ВВН 1-0,8</t>
  </si>
  <si>
    <t>ВВН 1-1,5</t>
  </si>
  <si>
    <t>ВВН 1-3</t>
  </si>
  <si>
    <t>30/1000</t>
  </si>
  <si>
    <t>22/1000</t>
  </si>
  <si>
    <t>НАСОСЫ ФЕКАЛЬНЫЕ</t>
  </si>
  <si>
    <t>СМ 80-50-200-4б</t>
  </si>
  <si>
    <t>3/1500</t>
  </si>
  <si>
    <t>СМ 80-50-200-4а</t>
  </si>
  <si>
    <t>СМ 80-50-200-4</t>
  </si>
  <si>
    <t>4/1500</t>
  </si>
  <si>
    <t>СМ 80-50-200-2б</t>
  </si>
  <si>
    <t>СМ 80-50-200-2а</t>
  </si>
  <si>
    <t>СМ 80-50-200-2</t>
  </si>
  <si>
    <t>СМ 100-65-200-4б</t>
  </si>
  <si>
    <t>СМ 100-65-200-4а</t>
  </si>
  <si>
    <t>СМ 100-65-200-4</t>
  </si>
  <si>
    <t>СМ 100-65-200-2б</t>
  </si>
  <si>
    <t>СМ 100-65-200-2а</t>
  </si>
  <si>
    <t>СМ 100-65-200-2</t>
  </si>
  <si>
    <t>СМ 100-65-250-4б</t>
  </si>
  <si>
    <t>СМ 100-65-250-4а</t>
  </si>
  <si>
    <t>СМ 100-65-250-4</t>
  </si>
  <si>
    <t>СМ 100-65-250-2</t>
  </si>
  <si>
    <t>СМ 100-65-250-2а</t>
  </si>
  <si>
    <t>СМ 100-65-250-2б</t>
  </si>
  <si>
    <t>СМ 125-80-315-4</t>
  </si>
  <si>
    <t>СМ 125-80-315-4а</t>
  </si>
  <si>
    <t>СМ 125-80-315-4б</t>
  </si>
  <si>
    <t>СМ 125-100-250-4</t>
  </si>
  <si>
    <t>СМ 125-100-250-4а</t>
  </si>
  <si>
    <t>СМ 125-100-250-4б</t>
  </si>
  <si>
    <t>СМ 150-125-315-6б</t>
  </si>
  <si>
    <t>7,5/1000</t>
  </si>
  <si>
    <t>СМ 150-125-315-6</t>
  </si>
  <si>
    <t>11/1000</t>
  </si>
  <si>
    <t>СМ 150-125-315-4б</t>
  </si>
  <si>
    <t>СМ 150-125-315-4а</t>
  </si>
  <si>
    <t>СМ 150-125-315-4</t>
  </si>
  <si>
    <t>18,5/1000</t>
  </si>
  <si>
    <t>СМ 200-150-400-4</t>
  </si>
  <si>
    <t>СМ 200-150-400-4а</t>
  </si>
  <si>
    <t>СМ 200-150-400-4б</t>
  </si>
  <si>
    <t>СМ 200-150-400-6</t>
  </si>
  <si>
    <t>СМ 200-150-400-6а</t>
  </si>
  <si>
    <t>СМ 200-150-400-6б</t>
  </si>
  <si>
    <t>НАСОСЫ ДЛЯ ЗАГРЯЗНЕННЫХ ВОД ВЗРЫВОЗАЩИЩЕННЫЕ</t>
  </si>
  <si>
    <t>2,2*3000</t>
  </si>
  <si>
    <t>3*3000</t>
  </si>
  <si>
    <t>Марка насоса</t>
  </si>
  <si>
    <t>кВт</t>
  </si>
  <si>
    <t>Марка э/дв.</t>
  </si>
  <si>
    <t xml:space="preserve"> Фекальные насосы  СД</t>
  </si>
  <si>
    <r>
      <t>СД 16/10</t>
    </r>
    <r>
      <rPr>
        <sz val="12"/>
        <color indexed="10"/>
        <rFont val="Times New Roman"/>
        <family val="1"/>
      </rPr>
      <t xml:space="preserve"> </t>
    </r>
  </si>
  <si>
    <t>СД 16/10</t>
  </si>
  <si>
    <t>АИР8ОВ4</t>
  </si>
  <si>
    <t>СД 16/10а</t>
  </si>
  <si>
    <t>АИР8ОА4</t>
  </si>
  <si>
    <t>СД 16/10б</t>
  </si>
  <si>
    <t>АИР80А4</t>
  </si>
  <si>
    <t>СД 16/25</t>
  </si>
  <si>
    <t>без электродвигателя</t>
  </si>
  <si>
    <t>АИР100S2</t>
  </si>
  <si>
    <t>СД 16/25 а</t>
  </si>
  <si>
    <t>АИР90L2</t>
  </si>
  <si>
    <t>СД 16/25 б</t>
  </si>
  <si>
    <t>АИР80В2</t>
  </si>
  <si>
    <t>СД 25/14</t>
  </si>
  <si>
    <t>АИР100S4</t>
  </si>
  <si>
    <t>СД 25/14 а</t>
  </si>
  <si>
    <t>АИР90L4</t>
  </si>
  <si>
    <t>СД 25/14 б</t>
  </si>
  <si>
    <t>АИР80В4</t>
  </si>
  <si>
    <t>СД 32/40</t>
  </si>
  <si>
    <t>АИР132М2</t>
  </si>
  <si>
    <t>СД 32/40а</t>
  </si>
  <si>
    <t>АИР112М2</t>
  </si>
  <si>
    <t>СД 32/4б</t>
  </si>
  <si>
    <t>АИР100L2</t>
  </si>
  <si>
    <t>СД 50/10</t>
  </si>
  <si>
    <t>АИР100L4</t>
  </si>
  <si>
    <t>СД 50/10а</t>
  </si>
  <si>
    <t>СД 50/10б</t>
  </si>
  <si>
    <t>СД 50/56</t>
  </si>
  <si>
    <t xml:space="preserve">СД 50/56 </t>
  </si>
  <si>
    <t>АИР180S2</t>
  </si>
  <si>
    <t>СД 50/56 а</t>
  </si>
  <si>
    <t>АИР160М2</t>
  </si>
  <si>
    <t>СД 50/56 б</t>
  </si>
  <si>
    <t>АИР160S2</t>
  </si>
  <si>
    <t>АИР180М2</t>
  </si>
  <si>
    <t>СД 80/18</t>
  </si>
  <si>
    <t>АИР132М4</t>
  </si>
  <si>
    <t>СД 80/18а</t>
  </si>
  <si>
    <t>АИР132S4</t>
  </si>
  <si>
    <t>СД 80/18б</t>
  </si>
  <si>
    <t>СД 80/32</t>
  </si>
  <si>
    <t>АИР160М4</t>
  </si>
  <si>
    <t>СД 80/32а</t>
  </si>
  <si>
    <t>АИР160S4</t>
  </si>
  <si>
    <t>СД 80/32б</t>
  </si>
  <si>
    <t>СД 100/40</t>
  </si>
  <si>
    <t>СД 100/40 а</t>
  </si>
  <si>
    <t>СД 100/40 б</t>
  </si>
  <si>
    <t>СД 160/10</t>
  </si>
  <si>
    <t>АИР160S6</t>
  </si>
  <si>
    <t>СД 160/10а</t>
  </si>
  <si>
    <t>СД 160/10б</t>
  </si>
  <si>
    <t>АИР132М6</t>
  </si>
  <si>
    <t>СД 160/45</t>
  </si>
  <si>
    <t>АМН180М4</t>
  </si>
  <si>
    <t>А200М4</t>
  </si>
  <si>
    <t>СД 160/45 а</t>
  </si>
  <si>
    <t>АИР180М4</t>
  </si>
  <si>
    <t>СД 160/45 б</t>
  </si>
  <si>
    <t>АИР180S4</t>
  </si>
  <si>
    <t>СД 250/22,5</t>
  </si>
  <si>
    <t>СД 250/22,5 а</t>
  </si>
  <si>
    <t>СД 250/22,5 б</t>
  </si>
  <si>
    <t xml:space="preserve">СД 450/22,5 </t>
  </si>
  <si>
    <t>СД 450/22,5</t>
  </si>
  <si>
    <t>А280S6</t>
  </si>
  <si>
    <t>СД 450/22,5 а</t>
  </si>
  <si>
    <t>А250М6</t>
  </si>
  <si>
    <t>СД 450/22,5 б</t>
  </si>
  <si>
    <t>А250S6</t>
  </si>
  <si>
    <t xml:space="preserve">СД 450/56 </t>
  </si>
  <si>
    <t>СД 450/56</t>
  </si>
  <si>
    <t>А280М4</t>
  </si>
  <si>
    <t>СД 450/56а</t>
  </si>
  <si>
    <t>А280S4</t>
  </si>
  <si>
    <t>СД 450/56б</t>
  </si>
  <si>
    <t>А250М4</t>
  </si>
  <si>
    <t xml:space="preserve">СД 450/95-2 </t>
  </si>
  <si>
    <t>дог</t>
  </si>
  <si>
    <t>СД 450/95-2</t>
  </si>
  <si>
    <t>А355S4</t>
  </si>
  <si>
    <t>СД 450/95-2а</t>
  </si>
  <si>
    <t>А315М4</t>
  </si>
  <si>
    <t>СД 450/95-2б</t>
  </si>
  <si>
    <t>А315S4</t>
  </si>
  <si>
    <t xml:space="preserve">СД 800/32 </t>
  </si>
  <si>
    <t>АМН316М6</t>
  </si>
  <si>
    <t>СД 800/32</t>
  </si>
  <si>
    <t>А355S6</t>
  </si>
  <si>
    <t>СД 800/32а</t>
  </si>
  <si>
    <t>А315М6</t>
  </si>
  <si>
    <t>СД 800/32б</t>
  </si>
  <si>
    <t>А315S6</t>
  </si>
  <si>
    <t>СДВ 80/18</t>
  </si>
  <si>
    <t>СДВ 160/45</t>
  </si>
  <si>
    <t>А200М4(фл)</t>
  </si>
  <si>
    <t>СДВ 250/22,5</t>
  </si>
  <si>
    <t>Тип насоса</t>
  </si>
  <si>
    <t xml:space="preserve">    Q м3/час</t>
  </si>
  <si>
    <t>N кВт/об.мин, при плотности жидкости</t>
  </si>
  <si>
    <t>частота вращения дв., об/мин</t>
  </si>
  <si>
    <t>К-СД</t>
  </si>
  <si>
    <t>Е-СД</t>
  </si>
  <si>
    <t>И-СД</t>
  </si>
  <si>
    <t>до 1,3т/м3</t>
  </si>
  <si>
    <t>до 1,85т/м3</t>
  </si>
  <si>
    <t>Х50-32-125</t>
  </si>
  <si>
    <t>Х50-32-125а</t>
  </si>
  <si>
    <t>Х50-32-250</t>
  </si>
  <si>
    <t>Х50-32-250а</t>
  </si>
  <si>
    <t>Х65-50-125</t>
  </si>
  <si>
    <t>Х65-50-125а</t>
  </si>
  <si>
    <t>Х65-50-160</t>
  </si>
  <si>
    <t>Х65-50-160а</t>
  </si>
  <si>
    <t>Х80-65-160</t>
  </si>
  <si>
    <t>Х80-65-160а</t>
  </si>
  <si>
    <t>Х80-50-200</t>
  </si>
  <si>
    <t>Х80-50-200а</t>
  </si>
  <si>
    <t>Х80-50-250</t>
  </si>
  <si>
    <t>Х80-50-250а</t>
  </si>
  <si>
    <t>Х100-80-160</t>
  </si>
  <si>
    <t>Х100-80-160а</t>
  </si>
  <si>
    <t>Х100-65-200</t>
  </si>
  <si>
    <t>Х100-65-200а</t>
  </si>
  <si>
    <t>Х100-65-250</t>
  </si>
  <si>
    <t>Х100-65-250а</t>
  </si>
  <si>
    <t>Х100-65-315</t>
  </si>
  <si>
    <t>Х100-65-315а</t>
  </si>
  <si>
    <t>Х150-125-315</t>
  </si>
  <si>
    <t>Х150-125-315а</t>
  </si>
  <si>
    <t>Х150-125-400</t>
  </si>
  <si>
    <t>Х150-125-400а</t>
  </si>
  <si>
    <t>Х200-150-315</t>
  </si>
  <si>
    <t>Х200-150-315а</t>
  </si>
  <si>
    <t>К-55</t>
  </si>
  <si>
    <t>АХ40-25-160</t>
  </si>
  <si>
    <t>АХ50-32-160</t>
  </si>
  <si>
    <t>АХ50-32-200</t>
  </si>
  <si>
    <t>АХ65-40-200</t>
  </si>
  <si>
    <t>АХ100-65-315</t>
  </si>
  <si>
    <t>АХ100-65-315а</t>
  </si>
  <si>
    <t>АХ100-65-315б</t>
  </si>
  <si>
    <t>АХ100-65-400</t>
  </si>
  <si>
    <t>АХ100-65-400а</t>
  </si>
  <si>
    <t>АХ100-65-400б</t>
  </si>
  <si>
    <t>АХ125-80-250</t>
  </si>
  <si>
    <t>АХ125-100-315</t>
  </si>
  <si>
    <t>АХ125-100-315а</t>
  </si>
  <si>
    <t>АХ125-100-315б</t>
  </si>
  <si>
    <t>АХ125-100-400</t>
  </si>
  <si>
    <t>АХ125-100-400а</t>
  </si>
  <si>
    <t>АХ125-100-400б</t>
  </si>
  <si>
    <t>АХ150-125-315</t>
  </si>
  <si>
    <t>АХ150-125-315а</t>
  </si>
  <si>
    <t>АХ150-125-315б</t>
  </si>
  <si>
    <t xml:space="preserve"> Q м3/час</t>
  </si>
  <si>
    <t>Погружные взрывобебезопасные</t>
  </si>
  <si>
    <t>А-СД</t>
  </si>
  <si>
    <t>А-55</t>
  </si>
  <si>
    <t>Е-55</t>
  </si>
  <si>
    <t>И-55</t>
  </si>
  <si>
    <t>АХП50-32-200-0,8 с эл.дв. 7,5/3000</t>
  </si>
  <si>
    <t>АХП50-32-200-1,3 с эл.дв. 11/3000</t>
  </si>
  <si>
    <t>АХП50-32-200-2,0 с эл.дв. 11/3000</t>
  </si>
  <si>
    <t>АХП50-32-200-2,5 с эл.дв. 11/3000</t>
  </si>
  <si>
    <t>АХПО50-32-200-0,8 с эл.дв. 7,5/3000</t>
  </si>
  <si>
    <t>АХПО50-32-200-1,3 с эл.дв.7,5/3000</t>
  </si>
  <si>
    <t>АХПО50-32-200-2,0с эл.дв. 7,5/3000</t>
  </si>
  <si>
    <t>АХП65-5-160-0,8 с эл.дв. 11/3000</t>
  </si>
  <si>
    <t>АХП65-50-160-1,3  с эл.дв. 11/3000</t>
  </si>
  <si>
    <t>АХП65-50-160-2,0 с эл.дв. 11/3000</t>
  </si>
  <si>
    <t>АХП65-50-160-2,5 с эл.дв. 11/3000</t>
  </si>
  <si>
    <t>АХП80-50-200-0,8 с эл.дв. 18,5/3000</t>
  </si>
  <si>
    <t>АХП80-50-200-1,3 с эл.дв. 18,5/3000</t>
  </si>
  <si>
    <t>АХП80-50-200-2,0 с эл.дв. 18,5/3000</t>
  </si>
  <si>
    <t>АХП80-50-200-2,5 с эл.дв. 18,5/3000</t>
  </si>
  <si>
    <t xml:space="preserve">Нефтянные насосы </t>
  </si>
  <si>
    <t>тип насоса ЦНСН</t>
  </si>
  <si>
    <t>N кВт/об./мин</t>
  </si>
  <si>
    <t xml:space="preserve">ЦНСH 13-70 </t>
  </si>
  <si>
    <t>ЦНСH 13-150</t>
  </si>
  <si>
    <t>ЦНСH 13-140</t>
  </si>
  <si>
    <t>ЦНСH 13-175</t>
  </si>
  <si>
    <t>ЦНСH 13-210</t>
  </si>
  <si>
    <t>ЦНСH 13-245</t>
  </si>
  <si>
    <t>ЦНСH 13-280</t>
  </si>
  <si>
    <t>ЦНСH 13-315</t>
  </si>
  <si>
    <t>ЦНСH 13-350</t>
  </si>
  <si>
    <t>ЦНСH 38-44</t>
  </si>
  <si>
    <t>ЦНСH 38-66</t>
  </si>
  <si>
    <t>ЦНСH 38-88</t>
  </si>
  <si>
    <t>ЦНСH 38-110</t>
  </si>
  <si>
    <t>ЦНСH 38-132</t>
  </si>
  <si>
    <t>ЦНСH 38-154</t>
  </si>
  <si>
    <t>ЦНСH 38-176</t>
  </si>
  <si>
    <t>ЦНСH 38-198</t>
  </si>
  <si>
    <t>ЦНСH 38-220</t>
  </si>
  <si>
    <t xml:space="preserve">ЦНСH 60-66 </t>
  </si>
  <si>
    <t>ЦНСH 60-99</t>
  </si>
  <si>
    <t>ЦНСH 60-132</t>
  </si>
  <si>
    <t>ЦНСH 60-198</t>
  </si>
  <si>
    <t>ЦНСH 60-231</t>
  </si>
  <si>
    <t>ЦНСH 60-264</t>
  </si>
  <si>
    <t>ЦНСH 60-297</t>
  </si>
  <si>
    <t>ЦНСH 60-330</t>
  </si>
  <si>
    <t>ЦНСH 105-98</t>
  </si>
  <si>
    <t>ЦНСH 105-147</t>
  </si>
  <si>
    <t>ЦНСH 105-196</t>
  </si>
  <si>
    <t>ЦНСH 105-245</t>
  </si>
  <si>
    <t>ЦНСH 105-294</t>
  </si>
  <si>
    <t>ЦНСH 105-343</t>
  </si>
  <si>
    <t>ЦНСH 105-392</t>
  </si>
  <si>
    <t>ЦНСH 105-441</t>
  </si>
  <si>
    <t>315/3000</t>
  </si>
  <si>
    <t>ЦНСH 105-490</t>
  </si>
  <si>
    <t>ЦНСH 180-85</t>
  </si>
  <si>
    <t>ЦНСH 180-128</t>
  </si>
  <si>
    <t>ЦНСH 180-170</t>
  </si>
  <si>
    <t>ЦНСH 180-212</t>
  </si>
  <si>
    <t>ЦНСH 180-255</t>
  </si>
  <si>
    <t>ЦНСH 180-297</t>
  </si>
  <si>
    <t>ЦНСH 180-340</t>
  </si>
  <si>
    <t>ЦНСH 180-383</t>
  </si>
  <si>
    <t>ЦНСH 180-425</t>
  </si>
  <si>
    <r>
      <t>подача, м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/час</t>
    </r>
  </si>
  <si>
    <r>
      <t>давление, кгс/см</t>
    </r>
    <r>
      <rPr>
        <b/>
        <vertAlign val="superscript"/>
        <sz val="8"/>
        <rFont val="Times New Roman"/>
        <family val="1"/>
      </rPr>
      <t>2</t>
    </r>
  </si>
  <si>
    <t>эл/двигатель, кВт/ об/мин</t>
  </si>
  <si>
    <t>ТРЕХВИНТОВЫЕ НАСОСЫ</t>
  </si>
  <si>
    <t>А4 3В 1,6/40Б</t>
  </si>
  <si>
    <t>4 кВт</t>
  </si>
  <si>
    <t>А1 3В 4/25Б</t>
  </si>
  <si>
    <t>А5 3В 8/25Б</t>
  </si>
  <si>
    <t>3кВт</t>
  </si>
  <si>
    <t xml:space="preserve">А1 3В 4/160Б </t>
  </si>
  <si>
    <t>А3 3В 8/63Б</t>
  </si>
  <si>
    <t>30кВт</t>
  </si>
  <si>
    <t>А1 3В 8/100Б</t>
  </si>
  <si>
    <t>А1 3В 16/25Б</t>
  </si>
  <si>
    <t>А1 3В 16/63Б</t>
  </si>
  <si>
    <t>А2 3В 40/25Б</t>
  </si>
  <si>
    <t>А2 3В 63/25Б</t>
  </si>
  <si>
    <t>А2 3В 125/16Б</t>
  </si>
  <si>
    <t>А1 3В 125/25Б</t>
  </si>
  <si>
    <t>БИТУМНЫЕ НАСОСЫ Модель, Ду 80</t>
  </si>
  <si>
    <t>Подача,л/мин</t>
  </si>
  <si>
    <t>Напор, атм</t>
  </si>
  <si>
    <t>Мощность, кВт x об/мин</t>
  </si>
  <si>
    <t xml:space="preserve">ДС-125 с мотор-редуктором, 224 об/мин </t>
  </si>
  <si>
    <t>11х1500</t>
  </si>
  <si>
    <t>ДС-125 с мотор-редуктором, 380 об/мин</t>
  </si>
  <si>
    <t>11х3000</t>
  </si>
  <si>
    <t>ДС-125 б/д, б/р</t>
  </si>
  <si>
    <t>ДС-134 с э/д 11х1500</t>
  </si>
  <si>
    <t>ДС-134 с э/д 11х3000</t>
  </si>
  <si>
    <t>ДС-134 с э/д 11х1500 (взр.)</t>
  </si>
  <si>
    <t>11х1500 (взр.)</t>
  </si>
  <si>
    <t>ДС-134 с э/д 11х3000 (взр.)</t>
  </si>
  <si>
    <t>11х3000 (взр.)</t>
  </si>
  <si>
    <t>10НД6х1 (ВАО 110/1500)</t>
  </si>
  <si>
    <t>8НД6х1 (ВАО 110/3000)</t>
  </si>
  <si>
    <t>ЦСП57а (ВАО2 82-2  55/3000)</t>
  </si>
  <si>
    <t>НК 210/200 (ВАО 280L2 200/3000)</t>
  </si>
  <si>
    <t>НК 560/180 (ВАО2 450LB2400/300)</t>
  </si>
  <si>
    <t>НК 65-35-70 (ВАО82-2  55/3000)</t>
  </si>
  <si>
    <t>НК 200/120-70 (110/3000 ВАО)</t>
  </si>
  <si>
    <t>НАСОСЫ ДЛЯ ПЕРЕКАЧИВАНИЯ ОСВЕТЛЕННЫХ НЕФТЕПРОДУКТОВ</t>
  </si>
  <si>
    <t xml:space="preserve">4НК-5*1 </t>
  </si>
  <si>
    <t>4НК-5*1</t>
  </si>
  <si>
    <t>5НК-5*1</t>
  </si>
  <si>
    <t>5НК-9*1</t>
  </si>
  <si>
    <t>6НК-6*1</t>
  </si>
  <si>
    <t>6НК-9*1</t>
  </si>
  <si>
    <r>
      <t>подача, м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/час</t>
    </r>
  </si>
  <si>
    <t>эл.двигатель, кВт/ об/мин</t>
  </si>
  <si>
    <t>ТОПЛИВНЫЕ</t>
  </si>
  <si>
    <t>1АСВН-80АМР(К)</t>
  </si>
  <si>
    <t>11х1450</t>
  </si>
  <si>
    <t>1АСВН-80АМ</t>
  </si>
  <si>
    <t>15х1450</t>
  </si>
  <si>
    <t>1АСВН-80АМ/6</t>
  </si>
  <si>
    <t>5,5х960</t>
  </si>
  <si>
    <t>1АСВН-80АМР(К)/6</t>
  </si>
  <si>
    <t>БЕЗ/ДВ</t>
  </si>
  <si>
    <t>СВНГ80Асмаг.муф</t>
  </si>
  <si>
    <t>1АСЦЛ-20-24Г</t>
  </si>
  <si>
    <t>18,5х1450</t>
  </si>
  <si>
    <t>22х1450</t>
  </si>
  <si>
    <t>1СЦЛ-20-24Г</t>
  </si>
  <si>
    <t>БЕНЗИНОВЫЕ И НЕФТЯНЫЕ НАСОСЫ</t>
  </si>
  <si>
    <t xml:space="preserve">6НДв-Бт(d405)E </t>
  </si>
  <si>
    <t xml:space="preserve">6НДв-Бт(d380)E </t>
  </si>
  <si>
    <t xml:space="preserve">6НДв-Бт(d360)E </t>
  </si>
  <si>
    <t xml:space="preserve">8НДв-Нм(d525)E </t>
  </si>
  <si>
    <t>8НДв-Нм(d500)E</t>
  </si>
  <si>
    <t>8НДв-Hм(d470)E</t>
  </si>
  <si>
    <t>8НДв-Нм(d525)E</t>
  </si>
  <si>
    <t>8НДв-Нм(d470)E</t>
  </si>
  <si>
    <t>12НДС-Нм(d460)E</t>
  </si>
  <si>
    <t>12НДС-Нм(d430)E</t>
  </si>
  <si>
    <t>12НДС-Нм(d400)E</t>
  </si>
  <si>
    <t>14НДС-Н-(d480)E</t>
  </si>
  <si>
    <t>14НДС-Н (d540)E</t>
  </si>
  <si>
    <t>Эл.двигатель, кВт</t>
  </si>
  <si>
    <t xml:space="preserve">КМН 40-32-160 </t>
  </si>
  <si>
    <t>КМН 50-32-200</t>
  </si>
  <si>
    <t>КМН 50-40-215</t>
  </si>
  <si>
    <t>КМН 50-32-125</t>
  </si>
  <si>
    <t>КМН 50-32-160</t>
  </si>
  <si>
    <t>КМН 65-40-140</t>
  </si>
  <si>
    <t>КМН 65-40-165</t>
  </si>
  <si>
    <t>КМН 65-50-160-б</t>
  </si>
  <si>
    <t>КМН 65-50-160Е</t>
  </si>
  <si>
    <t>КМН 80-50-215Е</t>
  </si>
  <si>
    <t>КМН 80-65-140</t>
  </si>
  <si>
    <t>КМН 80-65-160</t>
  </si>
  <si>
    <t>КМН 80-50-200-б</t>
  </si>
  <si>
    <t>КМН 80-50-200-а</t>
  </si>
  <si>
    <t>КМН 80-50-200</t>
  </si>
  <si>
    <t>КМН 100-80-160</t>
  </si>
  <si>
    <t>КМН 100-80-160 с бочком охлаждения</t>
  </si>
  <si>
    <t>КМН 125-80-200</t>
  </si>
  <si>
    <t>КМН 200-125-250</t>
  </si>
  <si>
    <t>ст-стальная проточная часть</t>
  </si>
  <si>
    <r>
      <t>подача, м</t>
    </r>
    <r>
      <rPr>
        <vertAlign val="superscript"/>
        <sz val="8"/>
        <rFont val="Times New Roman"/>
        <family val="1"/>
      </rPr>
      <t>3/час</t>
    </r>
  </si>
  <si>
    <t>ШЕСТЕРЕННЫЕ НАСОСЫ</t>
  </si>
  <si>
    <t xml:space="preserve">НМШФ 0,6-25Ю </t>
  </si>
  <si>
    <t>0,75/1000</t>
  </si>
  <si>
    <t>НМШФ 0,8-25Ю</t>
  </si>
  <si>
    <t>1,1/1,500</t>
  </si>
  <si>
    <t>НМШ 2-40</t>
  </si>
  <si>
    <t>НМШ 2-40Б</t>
  </si>
  <si>
    <t>1,1/1500</t>
  </si>
  <si>
    <t>НМШ 5-25</t>
  </si>
  <si>
    <t>НМШ 5-25Б</t>
  </si>
  <si>
    <t>НМШФ 5-25Б</t>
  </si>
  <si>
    <t>НМШ 8-25</t>
  </si>
  <si>
    <t>НМШ 8-25Б</t>
  </si>
  <si>
    <t>НМШФ 8-25Б</t>
  </si>
  <si>
    <t>НМШГ 8-25</t>
  </si>
  <si>
    <t>НМШ 12-25</t>
  </si>
  <si>
    <t>НМШ 12-25Б</t>
  </si>
  <si>
    <t>НМШГ 20-25</t>
  </si>
  <si>
    <t>НМШ 32-10</t>
  </si>
  <si>
    <t>5,5/1000</t>
  </si>
  <si>
    <t>НМШ 32-10Б</t>
  </si>
  <si>
    <r>
      <t>Агрегаты на базе шестеренных насосоы типов НИШ и Ш с внутренними опорами на лапах и фланцевых шестеренных насосов типа НМШФ с внутренними опорами на лапах, предназначены для перекачивания нефтепродуктов: масла, мазута, нефти темпиратурой до 70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С и дизельного  топлива темпиратурой до 40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С, вязкостью до 2250сСт.Насосы НШ предназначены для установки в системнах гидравлики сельхозмашин. Материал деталей проточной части - чугун, бронза (Б) или алюминий (Ю). По спец.заказу возможна комплектация взрывозащищен.</t>
    </r>
  </si>
  <si>
    <t>Комплектация</t>
  </si>
  <si>
    <t>НЕФТЯННЫЕ</t>
  </si>
  <si>
    <t>ПЕСКОВЫЕ НАСОСЫ</t>
  </si>
  <si>
    <r>
      <t>подача,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/час</t>
    </r>
  </si>
  <si>
    <r>
      <t xml:space="preserve">НАСОСЫ ПЕСКОВЫЕ          
</t>
    </r>
    <r>
      <rPr>
        <sz val="12"/>
        <rFont val="Times New Roman"/>
        <family val="0"/>
      </rPr>
      <t>Предназначены для перекачивания продуктов обогащения руд и глиноземного производства, песчанных и других абразивных гидросмесей  с рН 6-8, плотностью до 1300кг/м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0"/>
      </rPr>
      <t>, концетрацией твердых включений до 25%, макс.размерами до 10мм, температурой 5-60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0"/>
      </rPr>
      <t xml:space="preserve"> Насосы типа П, ПР, ПК, ПБ - поверхностные насосы, насосы ПВП, ПРВПП, ПКВП-полупогружные вертикальные. Материал деталей проточной части -износостойкая резина (Р), футеровка корундом на органической связке (К) и износостойкий чугун (насос типов П и ПБ).</t>
    </r>
  </si>
  <si>
    <t>П 12,5/12,5СП</t>
  </si>
  <si>
    <t>2,2*1500</t>
  </si>
  <si>
    <t>ПР 12,5/12,5СП</t>
  </si>
  <si>
    <t>ПРВП 12,5/12,5СП</t>
  </si>
  <si>
    <t>3*1500</t>
  </si>
  <si>
    <t>ПВП 12,5/12,5</t>
  </si>
  <si>
    <t>ПБ 40/16</t>
  </si>
  <si>
    <t>5,5*1500</t>
  </si>
  <si>
    <t>ПВП 40/16</t>
  </si>
  <si>
    <t>ПРВП 63/22,5</t>
  </si>
  <si>
    <t>11*1500</t>
  </si>
  <si>
    <t>ПКВП 63/22,5</t>
  </si>
  <si>
    <t>ПР 63/22,5</t>
  </si>
  <si>
    <t>ПК 63/22,5</t>
  </si>
  <si>
    <t>15*1500</t>
  </si>
  <si>
    <t>ПВП 63/22,5</t>
  </si>
  <si>
    <t>ПБ 63/22,5</t>
  </si>
  <si>
    <t>ПБ 100/16</t>
  </si>
  <si>
    <t>ПВП 100/16</t>
  </si>
  <si>
    <t>ПР 63/31,5</t>
  </si>
  <si>
    <t>ПРВП 63/31,5</t>
  </si>
  <si>
    <t>ПР 100/16</t>
  </si>
  <si>
    <t>ПРВП 100/16</t>
  </si>
  <si>
    <t>ПВП 100/31,5</t>
  </si>
  <si>
    <t>30*1500</t>
  </si>
  <si>
    <t>ПБ 100/31,5</t>
  </si>
  <si>
    <t>ПВП 160/20</t>
  </si>
  <si>
    <t>ПБ 160/20</t>
  </si>
  <si>
    <t>ПБ 160/40</t>
  </si>
  <si>
    <t>55*1500</t>
  </si>
  <si>
    <t>ПБ 250/28</t>
  </si>
  <si>
    <t>ПВП 160/40</t>
  </si>
  <si>
    <t>ПВП 250/28</t>
  </si>
  <si>
    <t>ПВП 250/56</t>
  </si>
  <si>
    <t>110*1500</t>
  </si>
  <si>
    <t>ПВП 315/40</t>
  </si>
  <si>
    <t>ПБ 250/56</t>
  </si>
  <si>
    <t>ПБ 315/40</t>
  </si>
  <si>
    <t>ПБ 315/56</t>
  </si>
  <si>
    <t>160*1500</t>
  </si>
  <si>
    <t>ПЕСКОВЫЕ ПОГРУЖНЫЕ НАСОСЫ</t>
  </si>
  <si>
    <t>ППР 63/22,5</t>
  </si>
  <si>
    <t>ППР 63/31,5</t>
  </si>
  <si>
    <t>ППР 100/16</t>
  </si>
  <si>
    <t>ППК 63/22,5</t>
  </si>
  <si>
    <t>ППК 63/31,5</t>
  </si>
  <si>
    <t>ППК 100/16</t>
  </si>
  <si>
    <t>ПЕСКОВЫЕ</t>
  </si>
  <si>
    <t>ГРУНТОВЫЕ</t>
  </si>
  <si>
    <t>ГрА 85/40-0 (45/1500)</t>
  </si>
  <si>
    <t xml:space="preserve">на пл. б/д. </t>
  </si>
  <si>
    <t>ГрА 84/40-1 (45/1500)</t>
  </si>
  <si>
    <t>ГрАК 85/40-1 (45/1500)</t>
  </si>
  <si>
    <t>ГрАК 85/40-1К (45/1500)</t>
  </si>
  <si>
    <t>ГрАР 85/40-1 (45/1500)</t>
  </si>
  <si>
    <t>ГрАТ 170/40-1 (75/1500)</t>
  </si>
  <si>
    <t>ГрА 170/40-1 (75/1500)</t>
  </si>
  <si>
    <t>ГрАТ 170/40-1-К (75/1500)</t>
  </si>
  <si>
    <t>ГрАК 170/40-1 (75/1500)</t>
  </si>
  <si>
    <t>ГрАК 170/40-1-К (75/1500)</t>
  </si>
  <si>
    <t>ГрАТ 225/67-2 (160/1500)</t>
  </si>
  <si>
    <t>ГрАТ 350/40-2 К (132/1000)</t>
  </si>
  <si>
    <t>ГрА 350/40-2 (132/1000)</t>
  </si>
  <si>
    <t>ГрАТ 350/40-2 К  (132/1000)</t>
  </si>
  <si>
    <t>ГрАК 350/40-2 (132/1000)</t>
  </si>
  <si>
    <t>ГрАК 350/40-2 К (132/1000)</t>
  </si>
  <si>
    <t>ГрАТ 450/67-3 (250/1000)</t>
  </si>
  <si>
    <t>ГрАТ 450/67-3 К (250/1000)</t>
  </si>
  <si>
    <t>ГрАТ 450/67-3 сталь(250/1000)</t>
  </si>
  <si>
    <t>ГрАТ 700/40-3 (250/1000)</t>
  </si>
  <si>
    <t>ГрАТ 700/40-3-К (250/1000)</t>
  </si>
  <si>
    <t>ГрАТ 700/40-2 (250/1000)</t>
  </si>
  <si>
    <t>ГрАТ 700/40-2-К (250/1000)</t>
  </si>
  <si>
    <t>ГрАК 700/40-3 (250/1000)</t>
  </si>
  <si>
    <t>ГрАК 700/40-2 (250/1000)</t>
  </si>
  <si>
    <t>ГрАТ 900/67-4 (630/1000)</t>
  </si>
  <si>
    <t>ГрАТ 950/120 (1000/1000)</t>
  </si>
  <si>
    <t>ГрАТ 1400/40-4 (500/750)</t>
  </si>
  <si>
    <t>ГрАК 1400/40-4 (500/750)</t>
  </si>
  <si>
    <t>ГрАТ 1800/67-4 (800/750)</t>
  </si>
  <si>
    <t>ГрАК 1800/67-4 (800/750)</t>
  </si>
  <si>
    <t>б/пл. и дв.</t>
  </si>
  <si>
    <t>ГрАУ 400/20-В</t>
  </si>
  <si>
    <t>ГрАУ 1600/25-А</t>
  </si>
  <si>
    <t>ГрАУ 2000/63-А</t>
  </si>
  <si>
    <t>1ГрТ 4000/71</t>
  </si>
  <si>
    <t>ГрТ 1250/71</t>
  </si>
  <si>
    <t>1ГрТ 1250/71</t>
  </si>
  <si>
    <t>1ГрТ 1600/50</t>
  </si>
  <si>
    <t>ГрТ 1600/50</t>
  </si>
  <si>
    <t>2ГрТ 1600/50</t>
  </si>
  <si>
    <t>1ГрК 1600/50</t>
  </si>
  <si>
    <t>ГрК 1600/50</t>
  </si>
  <si>
    <t>1ГрК 160/31,5</t>
  </si>
  <si>
    <t>1ГрТ 160/31,5</t>
  </si>
  <si>
    <t>1ГрК 400/40</t>
  </si>
  <si>
    <t>1ГрТ 400/40</t>
  </si>
  <si>
    <t>2ГрК 400/40</t>
  </si>
  <si>
    <t>2ГрТ 400/40</t>
  </si>
  <si>
    <t>2ГрК 160/32</t>
  </si>
  <si>
    <t>2ГрТ 160/32</t>
  </si>
  <si>
    <t>ГрУ 800/40</t>
  </si>
  <si>
    <t>Гр 200/60 (6ФШ7А)</t>
  </si>
  <si>
    <t>ЭЛЕКТРОДВИГАТЕЛИ</t>
  </si>
  <si>
    <t>Электродвигатели</t>
  </si>
  <si>
    <t>1.ЭЛЕКТРОДВИГАТЕЛИ ОБЩЕГО НАЗНАЧЕНИЯ</t>
  </si>
  <si>
    <t>марка  эл. двигателя</t>
  </si>
  <si>
    <t>мощность, кВт</t>
  </si>
  <si>
    <t>масса, кг</t>
  </si>
  <si>
    <t>Марка эл. Двигателя</t>
  </si>
  <si>
    <t>АИР 160  S2</t>
  </si>
  <si>
    <t>АИР 160 S4</t>
  </si>
  <si>
    <t>АИР 160 М2</t>
  </si>
  <si>
    <t>АИР 160М4</t>
  </si>
  <si>
    <t>А 180  S2</t>
  </si>
  <si>
    <t>А 180 S4</t>
  </si>
  <si>
    <t>А 180 М2</t>
  </si>
  <si>
    <t>А 180 М4</t>
  </si>
  <si>
    <t>А 200 М2</t>
  </si>
  <si>
    <t>А 200 М4</t>
  </si>
  <si>
    <t>А 200  L2</t>
  </si>
  <si>
    <t>А 200 L4</t>
  </si>
  <si>
    <t>А 225 М2</t>
  </si>
  <si>
    <t>А 225 М4</t>
  </si>
  <si>
    <t>А 250 S2</t>
  </si>
  <si>
    <t>А 250 S4</t>
  </si>
  <si>
    <t>А 250 М2</t>
  </si>
  <si>
    <t>А 250 М4</t>
  </si>
  <si>
    <t>А 280 S2</t>
  </si>
  <si>
    <t>А 280 S4</t>
  </si>
  <si>
    <t>А 280 М2</t>
  </si>
  <si>
    <t>А 280 М4</t>
  </si>
  <si>
    <t>А 315 S2</t>
  </si>
  <si>
    <t>А 315 S4</t>
  </si>
  <si>
    <t>А 315 М2</t>
  </si>
  <si>
    <t>А 315 М4</t>
  </si>
  <si>
    <t>5AM315M2</t>
  </si>
  <si>
    <t>А 355 SМ А4</t>
  </si>
  <si>
    <r>
      <t>1.3.</t>
    </r>
    <r>
      <rPr>
        <sz val="8"/>
        <rFont val="Times New Roman"/>
        <family val="1"/>
      </rPr>
      <t xml:space="preserve"> С ЧАСТОТОЙ ВРАЩЕНИЯ </t>
    </r>
    <r>
      <rPr>
        <b/>
        <sz val="8"/>
        <rFont val="Times New Roman"/>
        <family val="1"/>
      </rPr>
      <t>1 000</t>
    </r>
    <r>
      <rPr>
        <sz val="8"/>
        <rFont val="Times New Roman"/>
        <family val="1"/>
      </rPr>
      <t xml:space="preserve"> ОБОРОТОВ В МИНУТУ</t>
    </r>
  </si>
  <si>
    <t>А 355  SМ В4</t>
  </si>
  <si>
    <t>АДМ 100 L6</t>
  </si>
  <si>
    <t>А 355 SМ С4</t>
  </si>
  <si>
    <t>АДМ 112 МА6</t>
  </si>
  <si>
    <r>
      <t>1.4.</t>
    </r>
    <r>
      <rPr>
        <sz val="8"/>
        <rFont val="Times New Roman"/>
        <family val="1"/>
      </rPr>
      <t xml:space="preserve"> С ЧАСТОТОЙ ВРАЩЕНИЯ </t>
    </r>
    <r>
      <rPr>
        <b/>
        <sz val="8"/>
        <rFont val="Times New Roman"/>
        <family val="1"/>
      </rPr>
      <t>750</t>
    </r>
    <r>
      <rPr>
        <sz val="8"/>
        <rFont val="Times New Roman"/>
        <family val="1"/>
      </rPr>
      <t xml:space="preserve"> ОБОРОТОВ В МИНУТУ</t>
    </r>
  </si>
  <si>
    <t>АДМ 112 МВ6</t>
  </si>
  <si>
    <t>АДМ 132 S6</t>
  </si>
  <si>
    <t>АДМ 132 M6</t>
  </si>
  <si>
    <t>АИР 160 S6</t>
  </si>
  <si>
    <t>АИР 160 S8</t>
  </si>
  <si>
    <t>АИР 160 М6</t>
  </si>
  <si>
    <t>АИР 160 М8</t>
  </si>
  <si>
    <t>А 180 М6</t>
  </si>
  <si>
    <t>А 200 М6</t>
  </si>
  <si>
    <t>А 200 М8</t>
  </si>
  <si>
    <t>А 200 L6</t>
  </si>
  <si>
    <t>А 200 L8</t>
  </si>
  <si>
    <t>A 225 M6</t>
  </si>
  <si>
    <t>A 225 M8</t>
  </si>
  <si>
    <t>A 250 S6</t>
  </si>
  <si>
    <t>A 250 S8</t>
  </si>
  <si>
    <t>A 250 M6</t>
  </si>
  <si>
    <t>A 250 M8</t>
  </si>
  <si>
    <t>A 280 S6</t>
  </si>
  <si>
    <t>A 280 S8</t>
  </si>
  <si>
    <t>A 280 M6</t>
  </si>
  <si>
    <t>A 280 M8</t>
  </si>
  <si>
    <t>A 315 S6</t>
  </si>
  <si>
    <t>A 315 S8</t>
  </si>
  <si>
    <t>A 315 M6</t>
  </si>
  <si>
    <t>A 315 M8</t>
  </si>
  <si>
    <t>A 355 SM A6</t>
  </si>
  <si>
    <t>A 355 SM A8</t>
  </si>
  <si>
    <t>A 355 SM B8</t>
  </si>
  <si>
    <t>A 355 ML A8</t>
  </si>
  <si>
    <t>марка эл. двигателя</t>
  </si>
  <si>
    <t>масса, 
Кг</t>
  </si>
  <si>
    <t>2.ЭЛЕКТРОДВИГАТЕЛИ ВЗРЫВОЗАЩИЩЕННЫЕ</t>
  </si>
  <si>
    <r>
      <t xml:space="preserve">2.1. С ЧАСТОТОЙ ВРАЩЕНИЯ </t>
    </r>
    <r>
      <rPr>
        <b/>
        <sz val="8"/>
        <rFont val="Times New Roman"/>
        <family val="1"/>
      </rPr>
      <t xml:space="preserve">3 000 </t>
    </r>
    <r>
      <rPr>
        <sz val="8"/>
        <rFont val="Times New Roman"/>
        <family val="1"/>
      </rPr>
      <t>ОБОРОТОВ В МИНУТУ</t>
    </r>
  </si>
  <si>
    <r>
      <t xml:space="preserve">2.2. С ЧАСТОТОЙ ВРАЩЕНИЯ </t>
    </r>
    <r>
      <rPr>
        <b/>
        <sz val="8"/>
        <rFont val="Times New Roman"/>
        <family val="1"/>
      </rPr>
      <t>1 500</t>
    </r>
    <r>
      <rPr>
        <sz val="8"/>
        <rFont val="Times New Roman"/>
        <family val="1"/>
      </rPr>
      <t xml:space="preserve"> ОБОРОТОВ В МИНУТУ</t>
    </r>
  </si>
  <si>
    <t>АИМ 80 В2</t>
  </si>
  <si>
    <t>АИМ 90 L4</t>
  </si>
  <si>
    <t>АИМ 90 L2</t>
  </si>
  <si>
    <t>АИМ 100 S4</t>
  </si>
  <si>
    <t>АИМ 100 S2</t>
  </si>
  <si>
    <t>АИМ 100 L4</t>
  </si>
  <si>
    <t>АИМ 100 L2</t>
  </si>
  <si>
    <t>АИМ 112 М4</t>
  </si>
  <si>
    <t>АИМ 112 М2</t>
  </si>
  <si>
    <t>BAO 2-280 S4</t>
  </si>
  <si>
    <t>BAO 2-280 M4</t>
  </si>
  <si>
    <t>BAO 2-280 L4</t>
  </si>
  <si>
    <t>BAO 2-315 M4</t>
  </si>
  <si>
    <t>BAO 2-315 L4</t>
  </si>
  <si>
    <r>
      <t>2.3.</t>
    </r>
    <r>
      <rPr>
        <sz val="8"/>
        <rFont val="Times New Roman"/>
        <family val="1"/>
      </rPr>
      <t xml:space="preserve"> С ЧАСТОТОЙ  ВРАЩЕНИЯ </t>
    </r>
    <r>
      <rPr>
        <b/>
        <sz val="8"/>
        <rFont val="Times New Roman"/>
        <family val="1"/>
      </rPr>
      <t>1 000</t>
    </r>
    <r>
      <rPr>
        <sz val="8"/>
        <rFont val="Times New Roman"/>
        <family val="1"/>
      </rPr>
      <t xml:space="preserve"> ОБОРОТОВ В МИНУТУ</t>
    </r>
  </si>
  <si>
    <r>
      <t>2.4.</t>
    </r>
    <r>
      <rPr>
        <sz val="8"/>
        <rFont val="Times New Roman"/>
        <family val="1"/>
      </rPr>
      <t xml:space="preserve"> С ЧАСТОТОЙ ВРАЩЕНИЯ </t>
    </r>
    <r>
      <rPr>
        <b/>
        <sz val="8"/>
        <rFont val="Times New Roman"/>
        <family val="1"/>
      </rPr>
      <t>750</t>
    </r>
    <r>
      <rPr>
        <sz val="8"/>
        <rFont val="Times New Roman"/>
        <family val="1"/>
      </rPr>
      <t xml:space="preserve"> ОБОРОТОВ Ы МИНУТУ</t>
    </r>
  </si>
  <si>
    <t>АИМ 100 L6</t>
  </si>
  <si>
    <t>BAO 2-280 M8</t>
  </si>
  <si>
    <t>BAO 2-280 L8</t>
  </si>
  <si>
    <t>BAO 2-315 M8</t>
  </si>
  <si>
    <t>BAO 2-315 L8</t>
  </si>
  <si>
    <t>BAO 2-355 M8</t>
  </si>
  <si>
    <t>BAO 2-355 L8</t>
  </si>
  <si>
    <t>Изделие</t>
  </si>
  <si>
    <t>Мощность кВт</t>
  </si>
  <si>
    <t>Напряжение В</t>
  </si>
  <si>
    <t>Частота 
вращения об/мин</t>
  </si>
  <si>
    <t>Масса 
Кг</t>
  </si>
  <si>
    <t>Крупные электрические машины</t>
  </si>
  <si>
    <t>А4-400ХК-4МУ3</t>
  </si>
  <si>
    <t>А4-400Х-4МУ3</t>
  </si>
  <si>
    <t>А4-400У-4МУ3</t>
  </si>
  <si>
    <t>А4-400ХК-6МУ3</t>
  </si>
  <si>
    <t>А4-400Х-6МУ3</t>
  </si>
  <si>
    <t>А4-400У-6МУ3</t>
  </si>
  <si>
    <t>А4-400Х-8МУ3</t>
  </si>
  <si>
    <t>А4-400У-8МУ3</t>
  </si>
  <si>
    <t>А4-400Х-10МУ3</t>
  </si>
  <si>
    <t>А4-400У-10МУ3</t>
  </si>
  <si>
    <t>А4-450Х-4МУ3</t>
  </si>
  <si>
    <t>А4-450У-4МУ3</t>
  </si>
  <si>
    <t>А4-450Х-6МУ3</t>
  </si>
  <si>
    <t>А4-450У-6МУ3</t>
  </si>
  <si>
    <t>А4-450Х-8МУ3</t>
  </si>
  <si>
    <t>А4-450УК-8МУ3</t>
  </si>
  <si>
    <t>А4-450У-8МУ3</t>
  </si>
  <si>
    <t>А4-450Х-10МУ3</t>
  </si>
  <si>
    <t>А4-450У-10МУ3</t>
  </si>
  <si>
    <t>А4-450УД-10МУ3</t>
  </si>
  <si>
    <t>А4-450Х-12МУ3</t>
  </si>
  <si>
    <t>А4-450У-12МУ3</t>
  </si>
  <si>
    <t>А4-85/37К-4У3</t>
  </si>
  <si>
    <t>А4-85/37-4У3</t>
  </si>
  <si>
    <t>А4-85/43-4У3</t>
  </si>
  <si>
    <t>А4-85/49-4У3</t>
  </si>
  <si>
    <t>А4-85/55-4У3</t>
  </si>
  <si>
    <t>*А4-85/50-6У1</t>
  </si>
  <si>
    <t>*А4-85/54-6У1</t>
  </si>
  <si>
    <t>ДАЗО4-400ХК-4МУ1</t>
  </si>
  <si>
    <t>ДАЗО4-400Х-4МУ1</t>
  </si>
  <si>
    <t>ДАЗО4-400У-4МУ1</t>
  </si>
  <si>
    <t>ДАЗО4-400ХК-6МУ1</t>
  </si>
  <si>
    <t>ДАЗО4-400Х-6МУ1</t>
  </si>
  <si>
    <t>ДАЗО4-400У-6МУ1</t>
  </si>
  <si>
    <t>ДАЗО4-400Х-8МУ1</t>
  </si>
  <si>
    <t>ДАЗО4-400У-8МУ1</t>
  </si>
  <si>
    <t>ДАЗО4-400У-10МУ1</t>
  </si>
  <si>
    <t>ДАЗО4-450Х-4МУ1</t>
  </si>
  <si>
    <t>ДАЗО4-450У-4МУ1</t>
  </si>
  <si>
    <t>ДАЗО4-450Х-6МУ1</t>
  </si>
  <si>
    <t>ДАЗО4-450У-6МУ1</t>
  </si>
  <si>
    <t>ДАЗО4-450Х-8МУ1</t>
  </si>
  <si>
    <t>ДАЗО4-450УК-8МУ1</t>
  </si>
  <si>
    <t>ДАЗО4-450У-8МУ1</t>
  </si>
  <si>
    <t>ДАЗО4-450Х-10МУ1</t>
  </si>
  <si>
    <t>ДАЗО4-450У-10МУ1</t>
  </si>
  <si>
    <t>ДАЗО4-450Х-12МУ1</t>
  </si>
  <si>
    <t>ДАЗО4-450У-12МУ1</t>
  </si>
  <si>
    <t>ДАЗО4-85/37К-4У1</t>
  </si>
  <si>
    <t>ДАЗО4-85/37-4У1</t>
  </si>
  <si>
    <t>ДАЗО4-85/43-4У1</t>
  </si>
  <si>
    <t>ДАЗО4-85/49-4У1</t>
  </si>
  <si>
    <t>ДАЗО4-85/55-4У1</t>
  </si>
  <si>
    <t>*ДАЗО4-85/50-6У1</t>
  </si>
  <si>
    <t>*ДАЗО4-85/54-6У1</t>
  </si>
  <si>
    <t>Асинхронные электрдвигатели с Высотой оси вращения 560 мм (аналог ДАЗО4-560), возможно изготовление на 10 кВ</t>
  </si>
  <si>
    <t>АОД-1000-4У1, IP54</t>
  </si>
  <si>
    <t>АОД-1250-4У1, IP54 (Аналог ДАЗО4-560Х-4)</t>
  </si>
  <si>
    <t>АОД-1600-4У1, IP54 (Аналог ДАЗО4-560УК-4)</t>
  </si>
  <si>
    <t>АОД-800-6У1, IP-54</t>
  </si>
  <si>
    <t>АОД-1000-6У1, IP54 (Аналог ДАЗО4-560Х-6)</t>
  </si>
  <si>
    <t>АОД-1250-6У1, IP54 (Аналог ДАЗО4-560УК-6)</t>
  </si>
  <si>
    <t>АОД-1600-6У1, IP54 (Аналог ДАЗО4-560Y-6У1)</t>
  </si>
  <si>
    <t>АОД-630-8У1, IP54 (Аналог ДАЗО4-560Х-8)</t>
  </si>
  <si>
    <t>АОД-800-8У1, IP54 (Аналог ДАЗО4-560Х-8)</t>
  </si>
  <si>
    <t>АОД-1000-8У1, IP54 (Аналог ДАЗО4-560У-8)</t>
  </si>
  <si>
    <t>АОД-400-10У1, IP54 (Аналог ДАЗО4-560ХК-10)</t>
  </si>
  <si>
    <t>АОД-500-10У1, IP54 (Аналог ДАЗО4-560Х-10)</t>
  </si>
  <si>
    <t>АОД-630-10У1, IP54 (Аналог ДАЗО4-560УК-10)</t>
  </si>
  <si>
    <t>АОД-800-10У1, IP54 (Аналог ДАЗО4-560У-10)</t>
  </si>
  <si>
    <t xml:space="preserve">                       Асинхронные двухскоростные электродвигатели</t>
  </si>
  <si>
    <t>*2АОД-400/170-6/8У1, IP-54</t>
  </si>
  <si>
    <t>400/170</t>
  </si>
  <si>
    <t>1000/750</t>
  </si>
  <si>
    <t>*2АОД-1000/630-8/10У1, IP-54</t>
  </si>
  <si>
    <t>1000/630</t>
  </si>
  <si>
    <t>750/600</t>
  </si>
  <si>
    <t>*2АОД-630/315-8/10У1, IP-54</t>
  </si>
  <si>
    <t>630/315</t>
  </si>
  <si>
    <t>*2АОД-800/500-8/10У1, IP-54</t>
  </si>
  <si>
    <t>800/500</t>
  </si>
  <si>
    <t>2АОД-1600/800-6/8У1</t>
  </si>
  <si>
    <t>1600/800</t>
  </si>
  <si>
    <t>2АОД-1250/630-6/8У1</t>
  </si>
  <si>
    <t>1250/630</t>
  </si>
  <si>
    <t>2АОД-1000/500-6/8У1</t>
  </si>
  <si>
    <t>1000/500</t>
  </si>
  <si>
    <t>2АОД-800/400-6/8У1</t>
  </si>
  <si>
    <t>800/400</t>
  </si>
  <si>
    <t>2АОД-630/310-6/8У1</t>
  </si>
  <si>
    <t>2АОД-1250/630-8/10У1</t>
  </si>
  <si>
    <t>2АОД-1000/500-8/10У1</t>
  </si>
  <si>
    <t>2АОД-800/400-8/10У1</t>
  </si>
  <si>
    <t>2АОД-630/310-8/10У1</t>
  </si>
  <si>
    <t>2АОД-500/250-8/10У1</t>
  </si>
  <si>
    <t>500/250</t>
  </si>
  <si>
    <t>2АОД-800/400-10/12У1</t>
  </si>
  <si>
    <t>600/500</t>
  </si>
  <si>
    <t>2АОД-630/315-10/12У1</t>
  </si>
  <si>
    <t>2АОД-500/250-10/12У1</t>
  </si>
  <si>
    <t>2АОД-400/200-10/12У1</t>
  </si>
  <si>
    <t>400/200</t>
  </si>
  <si>
    <t>Электродвигатели с высотой оси вращения 355 мм (аналоги АО4-355, А4-355)</t>
  </si>
  <si>
    <t>*АОВМ-355Х-4У2, IP-54(аналог АО4-355Х-4 вер)</t>
  </si>
  <si>
    <t>*АОВМ-355Х-6У2, IP-54(аналог АО4-355Х-6 вер)</t>
  </si>
  <si>
    <t>*АОМ-355S-4У2, IP-54(аналог АО4-355L-4)</t>
  </si>
  <si>
    <t>*АОМ-355L-4У2, IP-54(аналог АО4-355Y-4)</t>
  </si>
  <si>
    <t>*АОМ-355M-4У2, IP-54(аналог АО4-355X-4)</t>
  </si>
  <si>
    <t>*АОМ-355M-6У2, IP-54(аналог АО4-355X-6)</t>
  </si>
  <si>
    <t>ДАВ-200-4У3, IP-23, (аналог А4-355LK-4)</t>
  </si>
  <si>
    <t>ДАВ-250-4У3, IP-23, (аналог А4-355L-4)</t>
  </si>
  <si>
    <t>ДАВ-315-4У3, IP-23, (аналог А4-355Х-4)</t>
  </si>
  <si>
    <t>Масса, кг</t>
  </si>
  <si>
    <t xml:space="preserve">                        Электродвигатели с фазным ротором</t>
  </si>
  <si>
    <t>АК4-400ХК-4У3</t>
  </si>
  <si>
    <t>АК4-400Х-4У3</t>
  </si>
  <si>
    <t>АК4-400У-4У3</t>
  </si>
  <si>
    <t>АК4-400ХК-6У3</t>
  </si>
  <si>
    <t>АК4-400Х-6У3</t>
  </si>
  <si>
    <t>АК4-400У-6У3</t>
  </si>
  <si>
    <t>АК4-400Х-8У3</t>
  </si>
  <si>
    <t>АК4-400У-8У3</t>
  </si>
  <si>
    <t>АК4-400У-10У3</t>
  </si>
  <si>
    <t>АК4-450Х-4У3</t>
  </si>
  <si>
    <t>АК4-450У-4У3</t>
  </si>
  <si>
    <t>АК4-450Х-6У3</t>
  </si>
  <si>
    <t>АК4-450У-6У3</t>
  </si>
  <si>
    <t>АК4-450Х-8У3</t>
  </si>
  <si>
    <t>АК4-450УК-8У3</t>
  </si>
  <si>
    <t>АК4-450У-8У3</t>
  </si>
  <si>
    <t>АК4-450Х-10У3</t>
  </si>
  <si>
    <t>АК4-450У-10У3</t>
  </si>
  <si>
    <t>*АДФ 160-6У3</t>
  </si>
  <si>
    <t>*АДФ 320-6У3</t>
  </si>
  <si>
    <t xml:space="preserve">                         Взрывозащищенные электродвигатели</t>
  </si>
  <si>
    <t>1ВАО315М-2У2</t>
  </si>
  <si>
    <t>1ВАО315L-2У2</t>
  </si>
  <si>
    <t>1ВАО315М-4У2</t>
  </si>
  <si>
    <t>1ВАО315L-4У2</t>
  </si>
  <si>
    <t>1ВАО315М-6У2</t>
  </si>
  <si>
    <t>1ВАО315L-6У2</t>
  </si>
  <si>
    <t>1ВАО315М-8У2</t>
  </si>
  <si>
    <t>Частота 
Вращения, об/мин</t>
  </si>
  <si>
    <t>Масса кг</t>
  </si>
  <si>
    <t>1 ВАО 315L-8У2</t>
  </si>
  <si>
    <t>1 ВАО 280SA-2У2</t>
  </si>
  <si>
    <t>1 ВАО 280SB-2У2</t>
  </si>
  <si>
    <t>1 ВАО 280M-2У2</t>
  </si>
  <si>
    <t>1 ВАО 280L-2У2</t>
  </si>
  <si>
    <t>1 ВАО 280SA-4У2</t>
  </si>
  <si>
    <t>1 ВАО 280SB-4У2</t>
  </si>
  <si>
    <t>1 ВАО 280M-4У2</t>
  </si>
  <si>
    <t>1 ВАО 280L-4У2</t>
  </si>
  <si>
    <t>1 ВАО 280S-6У2</t>
  </si>
  <si>
    <t>1 ВАО 280MA-6У2</t>
  </si>
  <si>
    <t>1 ВАО 280MB-6У2</t>
  </si>
  <si>
    <t>1 ВАО 280L-6У2</t>
  </si>
  <si>
    <t>1 ВАО 280S-8У2</t>
  </si>
  <si>
    <t>1 ВАО 280MA-8У2</t>
  </si>
  <si>
    <t>1 ВАО 280MB-8У2</t>
  </si>
  <si>
    <t>1 ВАО 280L-8У2</t>
  </si>
  <si>
    <t>Синхронные электродвигатели</t>
  </si>
  <si>
    <t>СД2-74/25-6УЗ</t>
  </si>
  <si>
    <t>СД2-74/33-6УЗ</t>
  </si>
  <si>
    <t>СД2-74/40-6УЗ</t>
  </si>
  <si>
    <t>СД2-74/27-8УЗ</t>
  </si>
  <si>
    <t>СД2-74/33-8УЗ</t>
  </si>
  <si>
    <t>СД2-74/40-8УЗ</t>
  </si>
  <si>
    <t>СД2-85/18-10УЗ</t>
  </si>
  <si>
    <t>СД2-85/22-10УЗ</t>
  </si>
  <si>
    <t>СД2-85/29-10УЗ</t>
  </si>
  <si>
    <t>СД2-85/35-10УЗ</t>
  </si>
  <si>
    <t>СД2-85/22-12УЗ</t>
  </si>
  <si>
    <t>СД2-85/29-12УЗ</t>
  </si>
  <si>
    <t>СД2-85/35-12УЗ</t>
  </si>
  <si>
    <t>СД2-74/41-6УЗ</t>
  </si>
  <si>
    <t>СД2-74/47-6УЗ</t>
  </si>
  <si>
    <t>СД2-85/37-6УЗ</t>
  </si>
  <si>
    <t>СД2-85/45-6УЗ</t>
  </si>
  <si>
    <t>СД2-85/57-6УЗ</t>
  </si>
  <si>
    <t>СД2-74/49-8УЗ</t>
  </si>
  <si>
    <t>СД2-85/40-8УЗ</t>
  </si>
  <si>
    <t>СД2-85/47-8УЗ</t>
  </si>
  <si>
    <t>СД2-85/57-8УЗ</t>
  </si>
  <si>
    <t>СД2-85/40-10УЗ</t>
  </si>
  <si>
    <t>СД2-85/47-10УЗ</t>
  </si>
  <si>
    <t>СД2-85/57-10УЗ</t>
  </si>
  <si>
    <t>СД2-85/35-4УЗ</t>
  </si>
  <si>
    <t>СД2-85/43-4УЗ</t>
  </si>
  <si>
    <t>СД2-85/55-4УЗ</t>
  </si>
  <si>
    <t>Электродвигатели для безредукторного привода вентиляторов градирен</t>
  </si>
  <si>
    <t>2АСВО 710S32У1</t>
  </si>
  <si>
    <t>*2АСВО 710S32У1 с МЖГ</t>
  </si>
  <si>
    <t>*2АСВО 710L34У1 с МЖГ</t>
  </si>
  <si>
    <t>2АСВО 710L34У1</t>
  </si>
  <si>
    <t>Электродвигатели для привода компрессоров</t>
  </si>
  <si>
    <t>БСДКМ 15-21-12УЗ</t>
  </si>
  <si>
    <t>БСДКПМ 15-21-12УЗ</t>
  </si>
  <si>
    <t>А2К 85/24-8/16 УХЛ4</t>
  </si>
  <si>
    <t>167/75</t>
  </si>
  <si>
    <t>750/375</t>
  </si>
  <si>
    <t>А2КП 85/24-8/16 УХЛ4</t>
  </si>
  <si>
    <t>160/75</t>
  </si>
  <si>
    <t>*АДВ 85/16-10УХЛ4</t>
  </si>
  <si>
    <t>ДАСК 90-6УЗ</t>
  </si>
  <si>
    <t>ДАСК 132-12УХЛ4</t>
  </si>
  <si>
    <t>ДАСК 315-12УХЛ4</t>
  </si>
  <si>
    <t>Электродвигатели с регулируемой частотой вращения</t>
  </si>
  <si>
    <t>*АРД-250УХЛ4</t>
  </si>
  <si>
    <t>525/750</t>
  </si>
  <si>
    <t>*АРД-400УХЛ4</t>
  </si>
  <si>
    <t>4000/750</t>
  </si>
  <si>
    <t>Синхронные электродвигатели для привода механизмов буровых установок</t>
  </si>
  <si>
    <t>СДБМ 99/39-8УХЛ2</t>
  </si>
  <si>
    <t>СДБМ 99/46-8УХЛ2</t>
  </si>
  <si>
    <t>АКБМ-630-8 (аналог АКБ13-62-8)</t>
  </si>
  <si>
    <t>4АОКБ-450Х-6УХЛ2</t>
  </si>
  <si>
    <t>АкКБ-12-39-6У2</t>
  </si>
  <si>
    <t>Генераторы синхронные</t>
  </si>
  <si>
    <t>СГ2-85/18-12У3</t>
  </si>
  <si>
    <t>ЭЛЕКТРОДВИГАТЕЛИ КРАНОВЫЕ</t>
  </si>
  <si>
    <t xml:space="preserve">Наименование </t>
  </si>
  <si>
    <t>ТИП кВт</t>
  </si>
  <si>
    <t>Частота вращ об/мин</t>
  </si>
  <si>
    <t>ТИП кВт/об.мин</t>
  </si>
  <si>
    <t>с фазным ротором</t>
  </si>
  <si>
    <t>с короткозамкнутым ротором</t>
  </si>
  <si>
    <t>MTH 011-6</t>
  </si>
  <si>
    <t>MTKH 011-6</t>
  </si>
  <si>
    <t>MTH 012-6</t>
  </si>
  <si>
    <t>MTKH 012-6</t>
  </si>
  <si>
    <t>MTH 111-6</t>
  </si>
  <si>
    <t>MTKH 111-6</t>
  </si>
  <si>
    <t>MTH 112-6</t>
  </si>
  <si>
    <t>MTKH 112-6</t>
  </si>
  <si>
    <t>4MTH 132LA6</t>
  </si>
  <si>
    <t>4MTKH 132LA6</t>
  </si>
  <si>
    <t>4MTH 132LB6</t>
  </si>
  <si>
    <t>4MTKH 132LB6</t>
  </si>
  <si>
    <t>MTH 311-6</t>
  </si>
  <si>
    <t>MTKH 311-6</t>
  </si>
  <si>
    <t>MTH 311-8</t>
  </si>
  <si>
    <t>MTKH 311-8</t>
  </si>
  <si>
    <t>MTH 312-6</t>
  </si>
  <si>
    <t>MTKH 312-6</t>
  </si>
  <si>
    <t>MTH 312-8</t>
  </si>
  <si>
    <t>MTKH 312-8</t>
  </si>
  <si>
    <t>4MT 200LA6</t>
  </si>
  <si>
    <t>4MTK 200LA6</t>
  </si>
  <si>
    <t>4MT 200LB6</t>
  </si>
  <si>
    <t>4MTK 200LB6</t>
  </si>
  <si>
    <t>4MT 200LA8</t>
  </si>
  <si>
    <t>4MTK 200LA8</t>
  </si>
  <si>
    <t>4MTM 200LB8</t>
  </si>
  <si>
    <t>MTH 411-6</t>
  </si>
  <si>
    <t>MTKH 411-6</t>
  </si>
  <si>
    <t>MTH 411-8</t>
  </si>
  <si>
    <t>MTKH 411-8</t>
  </si>
  <si>
    <t>MTH 412-6</t>
  </si>
  <si>
    <t>MTKH 412-6</t>
  </si>
  <si>
    <t>MTH 412-8</t>
  </si>
  <si>
    <t>MTKH 412-8</t>
  </si>
  <si>
    <t>4MTM 225 L6</t>
  </si>
  <si>
    <t>4MTKM 225 M6</t>
  </si>
  <si>
    <t>4MTM 225 M6</t>
  </si>
  <si>
    <t>4MTKM 225 L6</t>
  </si>
  <si>
    <t>4MTM 225 L8</t>
  </si>
  <si>
    <t>4MTKM 225 M8</t>
  </si>
  <si>
    <t>3О</t>
  </si>
  <si>
    <t>4MTM 225 M8</t>
  </si>
  <si>
    <t>4MTKM 225 ML</t>
  </si>
  <si>
    <t>MTH 511-6</t>
  </si>
  <si>
    <t>MTKH 511-6</t>
  </si>
  <si>
    <t>MTH 511-8</t>
  </si>
  <si>
    <t>MTKH 511-8</t>
  </si>
  <si>
    <t>MTH 512-6</t>
  </si>
  <si>
    <t>MTKH 512-6</t>
  </si>
  <si>
    <t>MTH 512-8</t>
  </si>
  <si>
    <t>MTKH 512-8</t>
  </si>
  <si>
    <t>4MTM 280 S6</t>
  </si>
  <si>
    <t>75.</t>
  </si>
  <si>
    <t>Лапы +Фланец (кроме фазных свыше 3-го габарита)</t>
  </si>
  <si>
    <t>4MTM 280 L6</t>
  </si>
  <si>
    <t>4MTM 280 M8</t>
  </si>
  <si>
    <t>2-х скоростные</t>
  </si>
  <si>
    <t>4MTM 280 L8</t>
  </si>
  <si>
    <t>С регулируемой частотой вращения</t>
  </si>
  <si>
    <t>4MTM 280 S10</t>
  </si>
  <si>
    <t>4MTM 280 M10</t>
  </si>
  <si>
    <t>60.</t>
  </si>
  <si>
    <t>со встроенным датчиком "t"</t>
  </si>
  <si>
    <t>4MTM 280 L10</t>
  </si>
  <si>
    <t>с независимой вентиляцией</t>
  </si>
  <si>
    <t>MTH 611-6</t>
  </si>
  <si>
    <t>С пристройкой к редуктору</t>
  </si>
  <si>
    <t>MTH 611-10</t>
  </si>
  <si>
    <t>45.</t>
  </si>
  <si>
    <t>Тропическое</t>
  </si>
  <si>
    <t>MTH 612-10</t>
  </si>
  <si>
    <t>Для крайнего севера</t>
  </si>
  <si>
    <t>MTH 613-6</t>
  </si>
  <si>
    <t>110.</t>
  </si>
  <si>
    <t>с двумя концами вала</t>
  </si>
  <si>
    <t>MTH 613-10</t>
  </si>
  <si>
    <t>ЭЛЕКТРОДВИГАТЕЛИ КРАНОВО-МЕТАЛЛУРГИЧЕСКИЕ ДЛЯ РАБОТЫ В СОСТАВЕ ЧАСТОТНО-РЕГУЛИРУЕМЫХ ПРИВОДОВ</t>
  </si>
  <si>
    <t xml:space="preserve"> МТКН 2П 311-6</t>
  </si>
  <si>
    <t xml:space="preserve"> 4МТКМФ 2П 225 L6 Б</t>
  </si>
  <si>
    <t xml:space="preserve"> МТКН 2П 311-8</t>
  </si>
  <si>
    <t xml:space="preserve"> 4МТКМФ 2П 225 L8 Б</t>
  </si>
  <si>
    <t xml:space="preserve"> МТКН 2П 312-6</t>
  </si>
  <si>
    <t xml:space="preserve"> 4МТКМФ 2П 225 М6 Б </t>
  </si>
  <si>
    <t xml:space="preserve"> МТКН 2П 312-8</t>
  </si>
  <si>
    <t xml:space="preserve"> 4МТКМФ 2П 225 М8 Б</t>
  </si>
  <si>
    <t xml:space="preserve"> МТКНФ 2П 311-6</t>
  </si>
  <si>
    <t xml:space="preserve"> 4МТКМ 2П 280 L6</t>
  </si>
  <si>
    <t xml:space="preserve"> МТКНФ 2П 311-8</t>
  </si>
  <si>
    <t xml:space="preserve"> 4МТКМ 2П 280 L8</t>
  </si>
  <si>
    <t xml:space="preserve"> МТКНФ 2П 312-6</t>
  </si>
  <si>
    <t xml:space="preserve"> 4МТКМ 2П 280 L10</t>
  </si>
  <si>
    <t xml:space="preserve"> МТКНФ 2П 312-8</t>
  </si>
  <si>
    <t xml:space="preserve"> 4МТКМ 2П 280 М8</t>
  </si>
  <si>
    <t xml:space="preserve"> МТКНФ 2П 311-6 Б</t>
  </si>
  <si>
    <t xml:space="preserve"> 4МТКМ 2П 280 М10</t>
  </si>
  <si>
    <t xml:space="preserve"> МТКНФ 2П 311-8 Б </t>
  </si>
  <si>
    <t xml:space="preserve"> 4МТКМ 2П 280 S6</t>
  </si>
  <si>
    <t xml:space="preserve"> МТКНФ 2П 312-6 Б</t>
  </si>
  <si>
    <t xml:space="preserve"> 4МТКМ 2П 280 S8</t>
  </si>
  <si>
    <t xml:space="preserve"> МТКНФ 2П 312-8 Б</t>
  </si>
  <si>
    <t xml:space="preserve"> 4МТКМ 2П 280 S10</t>
  </si>
  <si>
    <t xml:space="preserve"> 4МТКМ 2П 200 LA6</t>
  </si>
  <si>
    <t xml:space="preserve"> 4МТКМФ 2П 280 L6</t>
  </si>
  <si>
    <t xml:space="preserve"> 4МТКМ 2П 200 LA8</t>
  </si>
  <si>
    <t xml:space="preserve"> 4МТКМФ 2П 280 L8</t>
  </si>
  <si>
    <t xml:space="preserve"> 4МТКМ 2П 200 LВ6</t>
  </si>
  <si>
    <t xml:space="preserve"> 4МТКМФ 2П 280 L10</t>
  </si>
  <si>
    <t xml:space="preserve"> 4МТКМ 2П 200 LВ8</t>
  </si>
  <si>
    <t xml:space="preserve"> 4МТКМФ 2П 280 М8</t>
  </si>
  <si>
    <t xml:space="preserve"> 4МТКМФ 2П 200 LА6</t>
  </si>
  <si>
    <t xml:space="preserve"> 4МТКМФ 2П 280 М10 </t>
  </si>
  <si>
    <t xml:space="preserve"> 4МТКМФ 2П 200 LA8 </t>
  </si>
  <si>
    <t xml:space="preserve"> 4МТКМФ 2П 280 S6</t>
  </si>
  <si>
    <t xml:space="preserve"> 4МТКМФ 2П 200 LВ6 </t>
  </si>
  <si>
    <t xml:space="preserve"> 4МТКМФ 2П 280 S8</t>
  </si>
  <si>
    <t xml:space="preserve"> 4МТКМФ 2П 200 LВ8</t>
  </si>
  <si>
    <t xml:space="preserve"> 4МТКМФ 2П 280 S10</t>
  </si>
  <si>
    <t xml:space="preserve"> 4МТКМФ 2П 200 LА6 Б</t>
  </si>
  <si>
    <t xml:space="preserve"> 4МТКМФ 2П 280 L6 Б</t>
  </si>
  <si>
    <t xml:space="preserve"> 4МТКМФ 2П 200 LA8 Б</t>
  </si>
  <si>
    <t xml:space="preserve"> 4МТКМФ 2П 280 L8 Б</t>
  </si>
  <si>
    <t xml:space="preserve"> 4МТКМФ 2П 200 LВ6 Б</t>
  </si>
  <si>
    <t xml:space="preserve"> 4МТКМФ 2П 280 L10 Б</t>
  </si>
  <si>
    <t xml:space="preserve"> 4МТКМФ 2П 200 LВ8 Б</t>
  </si>
  <si>
    <t xml:space="preserve"> 4МТКМФ 2П 280 М8 Б</t>
  </si>
  <si>
    <t xml:space="preserve"> 4МТКМ 2П 225 L6</t>
  </si>
  <si>
    <t xml:space="preserve"> 4МТКМФ 2П 280 М10 Б</t>
  </si>
  <si>
    <t xml:space="preserve"> 4МТКМ 2П 225 L8 </t>
  </si>
  <si>
    <t xml:space="preserve"> 4МТКМФ 2П 280 S6 Б</t>
  </si>
  <si>
    <t xml:space="preserve"> 4МТКМ 2П 225 М6</t>
  </si>
  <si>
    <t xml:space="preserve"> 4МТКМФ 2П 280 S8 Б</t>
  </si>
  <si>
    <t xml:space="preserve"> 4МТКМ 2П 225 М8</t>
  </si>
  <si>
    <t xml:space="preserve"> 4МТКМФ 2П 280 S10 Б</t>
  </si>
  <si>
    <t xml:space="preserve"> 4МТКМФ 2П 225 L6</t>
  </si>
  <si>
    <t>Условное обозначение двигателей</t>
  </si>
  <si>
    <t xml:space="preserve"> 4МТКМФ 2П 225 L8</t>
  </si>
  <si>
    <t xml:space="preserve">С независимой вентиляцией (центробежный вентилятор фирмы «EBM») </t>
  </si>
  <si>
    <t xml:space="preserve"> 4МТКМФ 2П 225 М6</t>
  </si>
  <si>
    <t xml:space="preserve"> 4МТКМФ 2П 225 М8</t>
  </si>
  <si>
    <t>Встроенные термодатчики  / термопредохранители</t>
  </si>
  <si>
    <t>Возможна установка датчика импульсов (энкодера). Тип датчика и способ установки согласовываются дополнительно.</t>
  </si>
  <si>
    <r>
      <t xml:space="preserve">Краны мостовые электрические однобалочные </t>
    </r>
    <r>
      <rPr>
        <b/>
        <i/>
        <sz val="10.5"/>
        <color indexed="8"/>
        <rFont val="Times New Roman"/>
        <family val="1"/>
      </rPr>
      <t>опорные</t>
    </r>
    <r>
      <rPr>
        <b/>
        <sz val="9"/>
        <color indexed="8"/>
        <rFont val="Times New Roman"/>
        <family val="1"/>
      </rPr>
      <t xml:space="preserve"> без эл. Тали общепромышленные</t>
    </r>
  </si>
  <si>
    <t>Пролет</t>
  </si>
  <si>
    <t>4,5 м</t>
  </si>
  <si>
    <t>7,5 м</t>
  </si>
  <si>
    <t>10,5 м</t>
  </si>
  <si>
    <t>13,5 м</t>
  </si>
  <si>
    <t>16,5 м</t>
  </si>
  <si>
    <t>19,5 м</t>
  </si>
  <si>
    <t>22,5 м</t>
  </si>
  <si>
    <t>до 28 м</t>
  </si>
  <si>
    <t>Грузоподъемность</t>
  </si>
  <si>
    <t>1,0 т</t>
  </si>
  <si>
    <t>2,0 т</t>
  </si>
  <si>
    <t>3,2 т</t>
  </si>
  <si>
    <t>5,0 т</t>
  </si>
  <si>
    <t>10,0 т</t>
  </si>
  <si>
    <t>12,5 т</t>
  </si>
  <si>
    <r>
      <t xml:space="preserve">Краны мостовые электрические однобалочные </t>
    </r>
    <r>
      <rPr>
        <b/>
        <i/>
        <sz val="10.5"/>
        <color indexed="8"/>
        <rFont val="Calibri"/>
        <family val="2"/>
      </rPr>
      <t>подвесные</t>
    </r>
    <r>
      <rPr>
        <b/>
        <sz val="9"/>
        <color indexed="8"/>
        <rFont val="Calibri"/>
        <family val="0"/>
      </rPr>
      <t xml:space="preserve"> без эл. Тали общепромышленные</t>
    </r>
  </si>
  <si>
    <t>3 м</t>
  </si>
  <si>
    <t>4,2 м</t>
  </si>
  <si>
    <t>6 м</t>
  </si>
  <si>
    <t>9 м</t>
  </si>
  <si>
    <t>12 м</t>
  </si>
  <si>
    <t>15 м</t>
  </si>
  <si>
    <t>7,5+7,5 м</t>
  </si>
  <si>
    <t>9+9 м</t>
  </si>
  <si>
    <t>10,5+10,5 м</t>
  </si>
  <si>
    <t>12+12 м</t>
  </si>
  <si>
    <r>
      <t xml:space="preserve">Краны мостовые электрические однобалочные </t>
    </r>
    <r>
      <rPr>
        <b/>
        <i/>
        <sz val="10.5"/>
        <color indexed="8"/>
        <rFont val="Calibri"/>
        <family val="2"/>
      </rPr>
      <t>опорные</t>
    </r>
    <r>
      <rPr>
        <b/>
        <sz val="9"/>
        <color indexed="8"/>
        <rFont val="Calibri"/>
        <family val="0"/>
      </rPr>
      <t xml:space="preserve"> без эл. тали </t>
    </r>
    <r>
      <rPr>
        <b/>
        <i/>
        <sz val="10.5"/>
        <color indexed="8"/>
        <rFont val="Calibri"/>
        <family val="2"/>
      </rPr>
      <t xml:space="preserve">взрывозащищенное исполнение
</t>
    </r>
    <r>
      <rPr>
        <b/>
        <sz val="9"/>
        <color indexed="8"/>
        <rFont val="Calibri"/>
        <family val="0"/>
      </rPr>
      <t>(класс взрывоопасной зоны В-1а, категория и группа взрывоопасной смеси IIВТ4)</t>
    </r>
  </si>
  <si>
    <r>
      <t xml:space="preserve">Краны мостовые электрические однобалочные </t>
    </r>
    <r>
      <rPr>
        <b/>
        <i/>
        <sz val="10.5"/>
        <color indexed="8"/>
        <rFont val="Calibri"/>
        <family val="2"/>
      </rPr>
      <t>подвесные</t>
    </r>
    <r>
      <rPr>
        <b/>
        <sz val="9"/>
        <color indexed="8"/>
        <rFont val="Calibri"/>
        <family val="0"/>
      </rPr>
      <t xml:space="preserve"> без эл. тали </t>
    </r>
    <r>
      <rPr>
        <b/>
        <i/>
        <sz val="10.5"/>
        <color indexed="8"/>
        <rFont val="Calibri"/>
        <family val="2"/>
      </rPr>
      <t xml:space="preserve">взрывозащищенное исполнение
</t>
    </r>
    <r>
      <rPr>
        <b/>
        <sz val="9"/>
        <color indexed="8"/>
        <rFont val="Calibri"/>
        <family val="0"/>
      </rPr>
      <t>(класс взрывоопасной зоны В-1а, категория и группа взрывоопасной смеси IIВТ4)</t>
    </r>
  </si>
  <si>
    <t>марка
 Насоса</t>
  </si>
  <si>
    <t>модель 
Двигателя</t>
  </si>
  <si>
    <t>номинальная 
Мощность кВА\кВт</t>
  </si>
  <si>
    <t>максимальная 
Мощность кВА\кВт</t>
  </si>
  <si>
    <t>вес</t>
  </si>
  <si>
    <t>габаритные размеры
 ( длина, ширина, 
Высота)</t>
  </si>
  <si>
    <t>цена с ндс, 
USD</t>
  </si>
  <si>
    <t>IV 085**</t>
  </si>
  <si>
    <t>TAD530GE</t>
  </si>
  <si>
    <t>85\68</t>
  </si>
  <si>
    <t>94\75</t>
  </si>
  <si>
    <t>3000х1200х1500</t>
  </si>
  <si>
    <t>IV 100**</t>
  </si>
  <si>
    <t>TAD531GE</t>
  </si>
  <si>
    <t>100\80</t>
  </si>
  <si>
    <t>109\87</t>
  </si>
  <si>
    <t>IV130**</t>
  </si>
  <si>
    <t>TAD532GE</t>
  </si>
  <si>
    <t>130\104</t>
  </si>
  <si>
    <t>143\114</t>
  </si>
  <si>
    <t>IV 131**</t>
  </si>
  <si>
    <t>TAD730GE</t>
  </si>
  <si>
    <t>IV 150**</t>
  </si>
  <si>
    <t>TAD731GE</t>
  </si>
  <si>
    <t>150\120</t>
  </si>
  <si>
    <t>165\132</t>
  </si>
  <si>
    <t>3600х1350х2060</t>
  </si>
  <si>
    <t>IV 180**</t>
  </si>
  <si>
    <t>TAD732GE</t>
  </si>
  <si>
    <t>180\144</t>
  </si>
  <si>
    <t>198\158</t>
  </si>
  <si>
    <t>IV 200**</t>
  </si>
  <si>
    <t>TAD733GE</t>
  </si>
  <si>
    <t>200\160</t>
  </si>
  <si>
    <t>220\176</t>
  </si>
  <si>
    <t>IV 250**</t>
  </si>
  <si>
    <t>TAD734GE</t>
  </si>
  <si>
    <t>250\200</t>
  </si>
  <si>
    <t>275\220</t>
  </si>
  <si>
    <t>IV 300**</t>
  </si>
  <si>
    <t>TAD941GE</t>
  </si>
  <si>
    <t>300\240</t>
  </si>
  <si>
    <t>330\264</t>
  </si>
  <si>
    <t>4200х1600х2040</t>
  </si>
  <si>
    <t>IV 350**</t>
  </si>
  <si>
    <t>TAD1240GE</t>
  </si>
  <si>
    <t>350\280</t>
  </si>
  <si>
    <t>385\308</t>
  </si>
  <si>
    <t>IV 400**</t>
  </si>
  <si>
    <t>TAD1242GE</t>
  </si>
  <si>
    <t>400\320</t>
  </si>
  <si>
    <t>440\352</t>
  </si>
  <si>
    <t>IV 450**</t>
  </si>
  <si>
    <t>TAD1640GE</t>
  </si>
  <si>
    <t>450\360</t>
  </si>
  <si>
    <t>495\396</t>
  </si>
  <si>
    <t>4800х2000х2450</t>
  </si>
  <si>
    <t>IV 500**</t>
  </si>
  <si>
    <t>TAD1641GE</t>
  </si>
  <si>
    <t>500\400</t>
  </si>
  <si>
    <t>550\440</t>
  </si>
  <si>
    <t>IV 550**</t>
  </si>
  <si>
    <t>TAD1642GE</t>
  </si>
  <si>
    <t>605\484</t>
  </si>
  <si>
    <t>IV 620**</t>
  </si>
  <si>
    <t>TWD1643GE</t>
  </si>
  <si>
    <t>620\496</t>
  </si>
  <si>
    <t>682\545</t>
  </si>
  <si>
    <t>Дизель-генeраторы INMESOL VOLVO PENTA (открытого исполнения)</t>
  </si>
  <si>
    <t>AV 085**</t>
  </si>
  <si>
    <t>TAD 530GE</t>
  </si>
  <si>
    <t>25030х930х1430</t>
  </si>
  <si>
    <t>AV 100**</t>
  </si>
  <si>
    <t>2230х930х1620</t>
  </si>
  <si>
    <t>AV130**</t>
  </si>
  <si>
    <t>2340х1020х1600</t>
  </si>
  <si>
    <t>AV 131**</t>
  </si>
  <si>
    <t>AV 150**</t>
  </si>
  <si>
    <t>2510х1030х1520</t>
  </si>
  <si>
    <t>AV 180**</t>
  </si>
  <si>
    <t>AV 200**</t>
  </si>
  <si>
    <t>AV 250**</t>
  </si>
  <si>
    <t>3000х1200х1600</t>
  </si>
  <si>
    <t>AV 300**</t>
  </si>
  <si>
    <t>3000х1200х2100</t>
  </si>
  <si>
    <t>AV 350**</t>
  </si>
  <si>
    <t>AV 400**</t>
  </si>
  <si>
    <t>AV 450**</t>
  </si>
  <si>
    <t>3500х1300х2150</t>
  </si>
  <si>
    <t>AV 500**</t>
  </si>
  <si>
    <t>AV 550**</t>
  </si>
  <si>
    <t>AV 620**</t>
  </si>
  <si>
    <t>Дизель-генeраторы INMESOL IVECO (в шумопоглощающей кожухе)</t>
  </si>
  <si>
    <t>II 030**</t>
  </si>
  <si>
    <t>803i06</t>
  </si>
  <si>
    <t>30\24</t>
  </si>
  <si>
    <t>33\26,4</t>
  </si>
  <si>
    <t>2500Х1100Х1400</t>
  </si>
  <si>
    <t>16849</t>
  </si>
  <si>
    <t>II 040**</t>
  </si>
  <si>
    <t>8041i06</t>
  </si>
  <si>
    <t>40\32</t>
  </si>
  <si>
    <t>44\35,2</t>
  </si>
  <si>
    <t>II 060**</t>
  </si>
  <si>
    <t>NEF N45SM1</t>
  </si>
  <si>
    <t>60\48</t>
  </si>
  <si>
    <t>66\52,8</t>
  </si>
  <si>
    <t>II 075**</t>
  </si>
  <si>
    <t>NEF N45SM2</t>
  </si>
  <si>
    <t>75\60</t>
  </si>
  <si>
    <t>82\65,6</t>
  </si>
  <si>
    <t>II 085**</t>
  </si>
  <si>
    <t>NEF N45TM1</t>
  </si>
  <si>
    <t>3000Х1200Х1370</t>
  </si>
  <si>
    <t>II 100**</t>
  </si>
  <si>
    <t>NEF N45TM2</t>
  </si>
  <si>
    <t>110\88</t>
  </si>
  <si>
    <t>II 125**</t>
  </si>
  <si>
    <t>NEF N67SM1</t>
  </si>
  <si>
    <t>125\100</t>
  </si>
  <si>
    <t>140\112</t>
  </si>
  <si>
    <t>II 150**</t>
  </si>
  <si>
    <t>NEF N67TM3</t>
  </si>
  <si>
    <t>3600Х1350Х2062</t>
  </si>
  <si>
    <t>II 200**</t>
  </si>
  <si>
    <t>NEF60TE2</t>
  </si>
  <si>
    <t>II 250**</t>
  </si>
  <si>
    <t>SURSOR78TE2</t>
  </si>
  <si>
    <t>II 300**</t>
  </si>
  <si>
    <t>CURSOR10TE1</t>
  </si>
  <si>
    <t>320\256</t>
  </si>
  <si>
    <t>4200Х1600Х2040</t>
  </si>
  <si>
    <t>II 350**</t>
  </si>
  <si>
    <t>CURSOR13TE2</t>
  </si>
  <si>
    <t>II 400**</t>
  </si>
  <si>
    <t>CURSOR13TE3</t>
  </si>
  <si>
    <t>II 720**</t>
  </si>
  <si>
    <t>VECTORR8 T2</t>
  </si>
  <si>
    <t>720\576</t>
  </si>
  <si>
    <t>795\636</t>
  </si>
  <si>
    <t>4800Х2000Х2500</t>
  </si>
  <si>
    <t>Дизель-генeраторы INMESOL IVECO (открытого исполнения)</t>
  </si>
  <si>
    <t>марка
Насоса</t>
  </si>
  <si>
    <t>габаритные размеры
 (Длина, Ширина, 
Высота)</t>
  </si>
  <si>
    <t>AI 030**</t>
  </si>
  <si>
    <t>8031i06</t>
  </si>
  <si>
    <t>1650х730х1280</t>
  </si>
  <si>
    <t>AI 040**</t>
  </si>
  <si>
    <t>1700х730х1250</t>
  </si>
  <si>
    <t>AI 060**</t>
  </si>
  <si>
    <t>1880х930х1380</t>
  </si>
  <si>
    <t>AI 075**</t>
  </si>
  <si>
    <t>AI 085**</t>
  </si>
  <si>
    <t>AI 100**</t>
  </si>
  <si>
    <t>2360х1020х1550</t>
  </si>
  <si>
    <t>AI 125**</t>
  </si>
  <si>
    <t>AI 150**</t>
  </si>
  <si>
    <t>AI 200**</t>
  </si>
  <si>
    <t>AI 250**</t>
  </si>
  <si>
    <t>2920х1100х1900</t>
  </si>
  <si>
    <t>AI 300**</t>
  </si>
  <si>
    <t>3000х1200х2050</t>
  </si>
  <si>
    <t>AI 350**</t>
  </si>
  <si>
    <t>AI 400**</t>
  </si>
  <si>
    <t>AI 720**</t>
  </si>
  <si>
    <t>3550х1660х2150</t>
  </si>
  <si>
    <t>Дизель-генeраторы  INMESOL DEUTZ ( в шумопоглощающем кожухе)</t>
  </si>
  <si>
    <t>ID 021**</t>
  </si>
  <si>
    <t>F3M2011</t>
  </si>
  <si>
    <t>20,9\19,1</t>
  </si>
  <si>
    <t>21,9\20</t>
  </si>
  <si>
    <t>2000х950х1270</t>
  </si>
  <si>
    <t>ID 031**</t>
  </si>
  <si>
    <t>F4M2011</t>
  </si>
  <si>
    <t>32\25,6</t>
  </si>
  <si>
    <t>ID 041**</t>
  </si>
  <si>
    <t>BF4M2011</t>
  </si>
  <si>
    <t>42\33,6</t>
  </si>
  <si>
    <t>2500х1100х1450</t>
  </si>
  <si>
    <t>ID 061**</t>
  </si>
  <si>
    <t>BF4M2012</t>
  </si>
  <si>
    <t>65\52</t>
  </si>
  <si>
    <t>ID 085**</t>
  </si>
  <si>
    <t>BF4M1013E</t>
  </si>
  <si>
    <t>92\74</t>
  </si>
  <si>
    <t>ID 105**</t>
  </si>
  <si>
    <t>BF4M1013EC</t>
  </si>
  <si>
    <t>105\84</t>
  </si>
  <si>
    <t>108\86</t>
  </si>
  <si>
    <t>ID 130**</t>
  </si>
  <si>
    <t>BF4M1013FC</t>
  </si>
  <si>
    <t>ID 131**</t>
  </si>
  <si>
    <t>BF6M1013E</t>
  </si>
  <si>
    <t>ID 150**</t>
  </si>
  <si>
    <t>BF6M1013EC</t>
  </si>
  <si>
    <t>ID 200**</t>
  </si>
  <si>
    <t>BF6M1013FCP</t>
  </si>
  <si>
    <t>ID 250**</t>
  </si>
  <si>
    <t>TCD2013L06-4V</t>
  </si>
  <si>
    <t>274\219,2</t>
  </si>
  <si>
    <t>ID 300**</t>
  </si>
  <si>
    <t>BF6M1015C</t>
  </si>
  <si>
    <t>ID 380**</t>
  </si>
  <si>
    <t>BF6M1015CP</t>
  </si>
  <si>
    <t>380\304</t>
  </si>
  <si>
    <t>414\331</t>
  </si>
  <si>
    <t>ID 430**</t>
  </si>
  <si>
    <t>BF8M1015C</t>
  </si>
  <si>
    <t>430\344</t>
  </si>
  <si>
    <t>477\382</t>
  </si>
  <si>
    <t>ID 450**</t>
  </si>
  <si>
    <t>BF8M1015C2</t>
  </si>
  <si>
    <t>ID 500**</t>
  </si>
  <si>
    <t>BF8M1015CP</t>
  </si>
  <si>
    <t>Дизель-генераторы INMESOL DEUTZ (открытого исполнения)</t>
  </si>
  <si>
    <t>марка 
насоса</t>
  </si>
  <si>
    <t>модель
 Двигателя</t>
  </si>
  <si>
    <t>габаритные размеры
 ( длина, ширина, 
высота)</t>
  </si>
  <si>
    <t>AD 021**</t>
  </si>
  <si>
    <t>1400х660х1300</t>
  </si>
  <si>
    <t>AD 031**</t>
  </si>
  <si>
    <t>AD 041**</t>
  </si>
  <si>
    <t>1700х730х120</t>
  </si>
  <si>
    <t>AD 061**</t>
  </si>
  <si>
    <t>1880х930х1490</t>
  </si>
  <si>
    <t>AD 085**</t>
  </si>
  <si>
    <t>2050х930х1430</t>
  </si>
  <si>
    <t>AD 105**</t>
  </si>
  <si>
    <t>AD 130**</t>
  </si>
  <si>
    <t>2500х1100х2500</t>
  </si>
  <si>
    <t>AD 131**</t>
  </si>
  <si>
    <t>2340х1020х1400</t>
  </si>
  <si>
    <t>AD 150**</t>
  </si>
  <si>
    <t>2500х1030х1500</t>
  </si>
  <si>
    <t>AD 200**</t>
  </si>
  <si>
    <t>AD 250**</t>
  </si>
  <si>
    <t>3000х1200х2500</t>
  </si>
  <si>
    <t>AD 300**</t>
  </si>
  <si>
    <t>2750х1400х2290</t>
  </si>
  <si>
    <t>AD 380**</t>
  </si>
  <si>
    <t>AD 430**</t>
  </si>
  <si>
    <t>3000х1460х2470</t>
  </si>
  <si>
    <t>AD 450**</t>
  </si>
  <si>
    <t>AD 500**</t>
  </si>
  <si>
    <t>Тали Ручные</t>
  </si>
  <si>
    <t xml:space="preserve">Грузоподъемность/ высота подъема </t>
  </si>
  <si>
    <t>18 м</t>
  </si>
  <si>
    <t>Срок поставки</t>
  </si>
  <si>
    <t>0,5 тн</t>
  </si>
  <si>
    <t>5-7 дней</t>
  </si>
  <si>
    <t>1,0 тн</t>
  </si>
  <si>
    <t>2,0 тн</t>
  </si>
  <si>
    <t>3,2 тн</t>
  </si>
  <si>
    <t>5 тн</t>
  </si>
  <si>
    <t>Тали электрические (Россия)</t>
  </si>
  <si>
    <t>24 м</t>
  </si>
  <si>
    <t xml:space="preserve">Лебедки электрические для подъема-транспортных работ </t>
  </si>
  <si>
    <t>Напряже ние В</t>
  </si>
  <si>
    <t xml:space="preserve">Мощность, кВт </t>
  </si>
  <si>
    <t>Канато-емкость,м</t>
  </si>
  <si>
    <t>Диам. Каната</t>
  </si>
  <si>
    <t xml:space="preserve">Цена, без каната </t>
  </si>
  <si>
    <t>ЛМ - 0,5 тн</t>
  </si>
  <si>
    <t>ЛМ - 1,0 тн</t>
  </si>
  <si>
    <t>ЛМ - 2,0 тн</t>
  </si>
  <si>
    <t>ЛМ - 3,2 тн</t>
  </si>
  <si>
    <t xml:space="preserve">    ЛМ - 5 тн</t>
  </si>
  <si>
    <t>1 метр каната стоит 1 800 тенге</t>
  </si>
  <si>
    <t>ГРУЗОПОДЪЕМНЫЕ МЕХАНИЗМЫ ПРОИЗВОДСТВА БОЛГАРИИ</t>
  </si>
  <si>
    <t xml:space="preserve">№ </t>
  </si>
  <si>
    <t xml:space="preserve"> Дизель-генeраторы INMESOL VOLVO PENTA (в шумопоглощающей кожухе)</t>
  </si>
  <si>
    <t>1.2. С ЧАСТООТОЙ ВРАЩЕНИЯ 1 500 ОБОРОТОВ В МИНУТУ</t>
  </si>
  <si>
    <t>1.1. С ЧАСТОТОЙ ВРАЩЕНИЯ 3 000 ОБОРОТОВ В МИНУТУ</t>
  </si>
  <si>
    <t>Гном 10-10</t>
  </si>
  <si>
    <t>Гном 16-16</t>
  </si>
  <si>
    <t>Гном 25-20</t>
  </si>
  <si>
    <t>Гном 40-25</t>
  </si>
  <si>
    <t>5,5*3000</t>
  </si>
  <si>
    <t>Гном 53-10</t>
  </si>
  <si>
    <t>4*3000</t>
  </si>
  <si>
    <t>7,5*3000</t>
  </si>
  <si>
    <t>марка</t>
  </si>
  <si>
    <t>подача, м3\час</t>
  </si>
  <si>
    <t>эл.двигатель,
 кВт\об\мин</t>
  </si>
  <si>
    <t>А5 3В 40/25Б</t>
  </si>
  <si>
    <t>А1 3В 63/40-45/40Б</t>
  </si>
  <si>
    <t>НМШ 2-40-4-1,6/40</t>
  </si>
  <si>
    <t>НМШ 2-40-4-1,6/40Б</t>
  </si>
  <si>
    <t>ВВН 1-1,5 с водоотделителем</t>
  </si>
  <si>
    <t>ВВН 1-3 с водоотделителем</t>
  </si>
  <si>
    <t>ВК 1/16А-1Г</t>
  </si>
  <si>
    <t>ВК 2/26А-1Г</t>
  </si>
  <si>
    <t>ВК 2/26Б-1Г</t>
  </si>
  <si>
    <t>ВКС 1/16А-1Г</t>
  </si>
  <si>
    <t>ВКС 1/16Б-1Г</t>
  </si>
  <si>
    <t>ВКС 1/16К-1Г</t>
  </si>
  <si>
    <t>ВК 1/16Б-1Г</t>
  </si>
  <si>
    <t>ВК 1/16К-1Г</t>
  </si>
  <si>
    <t>1Кс 32-150</t>
  </si>
  <si>
    <t>1Кс 50-110</t>
  </si>
  <si>
    <t>1Кс 80-100</t>
  </si>
  <si>
    <t>1Кс 80-155</t>
  </si>
  <si>
    <t>ВКС 2/26А-1Г</t>
  </si>
  <si>
    <t>ВКС 2/26Б-1Г</t>
  </si>
  <si>
    <t>ВКС 2/26К-1Г</t>
  </si>
  <si>
    <t>ВК 4/28А-1Г</t>
  </si>
  <si>
    <t>ВК 4/28Б-1Г</t>
  </si>
  <si>
    <t>ВК 4/28К-1Г</t>
  </si>
  <si>
    <t>1Д 630-90 прав. Вр</t>
  </si>
  <si>
    <t>1Д 630-90 прав. вр</t>
  </si>
  <si>
    <t>1Д 630-90а прав. Вр</t>
  </si>
  <si>
    <t>1Д 630-90б прав. вр</t>
  </si>
  <si>
    <t>1Д 630-90б прав. Вр</t>
  </si>
  <si>
    <t>1Д 800-56 прав.вр</t>
  </si>
  <si>
    <t>1Д 800-56а прав.вр</t>
  </si>
  <si>
    <t>1Д 800-56б прав. Вр</t>
  </si>
  <si>
    <t>1Д 1250-63 прав.вр</t>
  </si>
  <si>
    <t>1Д 1250-63аправ. Вр</t>
  </si>
  <si>
    <t>1Д 1250-63б прав.вр.</t>
  </si>
  <si>
    <t>1Д 1250-63а прав.вр</t>
  </si>
  <si>
    <t>1Д 1250-63б прав.вр</t>
  </si>
  <si>
    <t>1Д 1250-125 прав.вр</t>
  </si>
  <si>
    <t>1Д 1250-125 а прав.вр</t>
  </si>
  <si>
    <t>1Д 1250-125б прав.вр</t>
  </si>
  <si>
    <t>СМ 150-125-315-6а</t>
  </si>
  <si>
    <t>11</t>
  </si>
  <si>
    <t>СМС 80-50-200</t>
  </si>
  <si>
    <t>СМС 150-125-315</t>
  </si>
  <si>
    <t>Гном 10-10 Тр</t>
  </si>
  <si>
    <t>Гном 16-16 Тр</t>
  </si>
  <si>
    <t>Гном 10-6 с попл.выкл</t>
  </si>
  <si>
    <t>Гном 6-10 с попл.выкл</t>
  </si>
  <si>
    <t>Гном 10-10 с попл.выкл</t>
  </si>
  <si>
    <t>Гном 16-16 с попл.выкл</t>
  </si>
  <si>
    <t>ЦМФ 160-80</t>
  </si>
  <si>
    <t>2Д2000-21</t>
  </si>
  <si>
    <t>2Д2000-21а</t>
  </si>
  <si>
    <t>2Д 2000-21 прав. вр</t>
  </si>
  <si>
    <t>2Д 2000-21а прав. вр</t>
  </si>
  <si>
    <t>А1 3В 16/100</t>
  </si>
  <si>
    <t>А1 3В 0,25/25Б</t>
  </si>
  <si>
    <t>А1 3В 1,6/40Б</t>
  </si>
  <si>
    <t>А1 3В 40/25</t>
  </si>
  <si>
    <t>А1 3В 63/25Б</t>
  </si>
  <si>
    <t>А1 3В 1/100Б</t>
  </si>
  <si>
    <t>АН  1 В 1,6/5Б-3</t>
  </si>
  <si>
    <t>1В 1,6/5Б-13</t>
  </si>
  <si>
    <t>АН  1 В 6/5К-3</t>
  </si>
  <si>
    <t>ВК 2/26К-1Г</t>
  </si>
  <si>
    <t>ВК 2/26А-2Г</t>
  </si>
  <si>
    <t>5,5</t>
  </si>
  <si>
    <t>4</t>
  </si>
  <si>
    <t>ЦМФ 50-25</t>
  </si>
  <si>
    <t>7,5</t>
  </si>
  <si>
    <t>ЦМФ160-80</t>
  </si>
  <si>
    <t>75</t>
  </si>
  <si>
    <t>ВК 5/24А-1Г (32)</t>
  </si>
  <si>
    <t>ВК 5/24Б-1Г (32)</t>
  </si>
  <si>
    <t>ВК 5/24К-1Г (32)</t>
  </si>
  <si>
    <t>ВКС5/24А-1Г (32)</t>
  </si>
  <si>
    <t>ВКС5/24Б-1Г (32)</t>
  </si>
  <si>
    <t>ВКС5/24К-1Г (32)</t>
  </si>
  <si>
    <t>ВКС 5/24К-2Г (32)</t>
  </si>
  <si>
    <t>СДВ 80/18б</t>
  </si>
  <si>
    <t>СДВ 80/18а</t>
  </si>
  <si>
    <t>СДВ 160/45а</t>
  </si>
  <si>
    <t>СДВ 160/45б</t>
  </si>
  <si>
    <t>СДВ 250/22,5а</t>
  </si>
  <si>
    <t>СДВ 250/22,5б</t>
  </si>
  <si>
    <t>СДП 16/25</t>
  </si>
  <si>
    <t>СДД 57,5/9,5</t>
  </si>
  <si>
    <t>СДД 216/22</t>
  </si>
  <si>
    <t>СДД 396/20</t>
  </si>
  <si>
    <t>АНС-60</t>
  </si>
  <si>
    <t>АНС-130</t>
  </si>
  <si>
    <t>АИМ 63 А2</t>
  </si>
  <si>
    <t>АИМ 63 В2</t>
  </si>
  <si>
    <t>АИМ (4ВР) 71А2</t>
  </si>
  <si>
    <t>АИМ (4ВР) 71В2</t>
  </si>
  <si>
    <t>4ВР (ВА) 80 А2</t>
  </si>
  <si>
    <t>4ВР (ВА) 80 В2</t>
  </si>
  <si>
    <t>АИМ 80 А2</t>
  </si>
  <si>
    <t>4ВР 90L2</t>
  </si>
  <si>
    <t>4ВР 100 L2</t>
  </si>
  <si>
    <t>4ВР (ВА) 112 М2</t>
  </si>
  <si>
    <t>АИМ 132 М2</t>
  </si>
  <si>
    <t>АИММ ВА 132 М2</t>
  </si>
  <si>
    <t>АИММ ВА 160 S2</t>
  </si>
  <si>
    <t>АИММ BA 160 M2</t>
  </si>
  <si>
    <t>АИМ 160 S2</t>
  </si>
  <si>
    <t>АИМ 160 М2</t>
  </si>
  <si>
    <t>АИММ BA 180 M2</t>
  </si>
  <si>
    <t>АИММ BA 180 S2</t>
  </si>
  <si>
    <t>АИММ BA 200 M2</t>
  </si>
  <si>
    <t>АИММ BA 200 L2</t>
  </si>
  <si>
    <t>АИММ (ВА) 225 M2</t>
  </si>
  <si>
    <t>АИММ 250 S2</t>
  </si>
  <si>
    <t>АИММ 250 M2</t>
  </si>
  <si>
    <t>АИММ 280 S2</t>
  </si>
  <si>
    <t>АИММ 280 М2</t>
  </si>
  <si>
    <t>АИМ 63 В4</t>
  </si>
  <si>
    <t>АИМ (4ВР) 71 А4</t>
  </si>
  <si>
    <t>АИМ (4ВР) 71 В4</t>
  </si>
  <si>
    <t>4ВР (ВА) 80 А4</t>
  </si>
  <si>
    <t>4ВР (ВА) 80В4</t>
  </si>
  <si>
    <t>АИМ 80 А4</t>
  </si>
  <si>
    <t>АИМ 80 В4</t>
  </si>
  <si>
    <t>4ВР 90 L4</t>
  </si>
  <si>
    <t>4ВР 100 L4</t>
  </si>
  <si>
    <t>4ВР (ВА) 112 М4</t>
  </si>
  <si>
    <t>АИММ (ВА) 132 S4</t>
  </si>
  <si>
    <t>АИММ (BA) 132 M4</t>
  </si>
  <si>
    <t>АИМ 132 М4</t>
  </si>
  <si>
    <t>АИММ (ВА) 160 S4</t>
  </si>
  <si>
    <t>АИММ (BA) 160 M4</t>
  </si>
  <si>
    <t>АИМ 160 S4</t>
  </si>
  <si>
    <t>АИМ 160 М4</t>
  </si>
  <si>
    <t>АИММ (BA) 180 M4</t>
  </si>
  <si>
    <t>АИММ (BA) 180 S4</t>
  </si>
  <si>
    <t>АИММ (BA) 200 M4</t>
  </si>
  <si>
    <t>АИММ (BA) 200 L4</t>
  </si>
  <si>
    <t>АИМ (4ВР) 71 А6</t>
  </si>
  <si>
    <t>АИМ (4ВР) 71 В6</t>
  </si>
  <si>
    <t>4ВР (ВА) 80 А6</t>
  </si>
  <si>
    <t>4ВР (ВА) 80 В6</t>
  </si>
  <si>
    <t>АИМ 80 А6</t>
  </si>
  <si>
    <t>АИМ 80 В6</t>
  </si>
  <si>
    <t>4ВР 90 L6</t>
  </si>
  <si>
    <t>АИМ 90 L6</t>
  </si>
  <si>
    <t>4ВР 100 L6</t>
  </si>
  <si>
    <t>АИММ (BA) 132 S6</t>
  </si>
  <si>
    <t>АИМ 112 М6</t>
  </si>
  <si>
    <t>4ВР (ВА) 112 МА6</t>
  </si>
  <si>
    <t>4ВР (ВА) 112 МВ6</t>
  </si>
  <si>
    <t>АИММ (BA) 132 M6</t>
  </si>
  <si>
    <t>АИММ (BA) 160 S6</t>
  </si>
  <si>
    <t>АИММ (BA) 160 M6</t>
  </si>
  <si>
    <t>АИМ 160 М6</t>
  </si>
  <si>
    <t>АИММ (BA) 180 M6</t>
  </si>
  <si>
    <t>АИММ (BA) 200 M6</t>
  </si>
  <si>
    <t>АИММ (BA) 200 L6</t>
  </si>
  <si>
    <t>АИММ (ВА) 225 M6</t>
  </si>
  <si>
    <t>АИММ 250 S6</t>
  </si>
  <si>
    <t>АИММ 250 M6</t>
  </si>
  <si>
    <t>АИММ 280 S6</t>
  </si>
  <si>
    <t>АИММ 280 M6</t>
  </si>
  <si>
    <t>4ВР 71 А8</t>
  </si>
  <si>
    <t>4ВР 71 В8</t>
  </si>
  <si>
    <t>4ВР 100 L8</t>
  </si>
  <si>
    <t>4ВР (ВА) 112 МА8</t>
  </si>
  <si>
    <t>4ВР (ВА) 112 МВ8</t>
  </si>
  <si>
    <t>АИММ (ВА) 132 S8</t>
  </si>
  <si>
    <t>АИММ (ВА) 132 М8</t>
  </si>
  <si>
    <t>АИМ 132 М6</t>
  </si>
  <si>
    <t>АИМ 160 S8</t>
  </si>
  <si>
    <t>АИММ (BA) 200 L8</t>
  </si>
  <si>
    <t>АИММ (BА) 225 M8</t>
  </si>
  <si>
    <t>36 м</t>
  </si>
  <si>
    <t>8,0 тн</t>
  </si>
  <si>
    <t>3ЭЦВ 6-10-235</t>
  </si>
  <si>
    <t>3ЭЦВ 6-10-290</t>
  </si>
  <si>
    <t>13</t>
  </si>
  <si>
    <t>3ЭЦВ 6-10-350</t>
  </si>
  <si>
    <t xml:space="preserve">эл/двигатель, кВт </t>
  </si>
  <si>
    <t>3ЭЦВ 10-120-40нро</t>
  </si>
  <si>
    <t>3ЭЦВ 10-120-60 нро</t>
  </si>
  <si>
    <t>3ЭЦВ 10-120-80 нро</t>
  </si>
  <si>
    <t>3ЭЦВ 10-120-100 нро</t>
  </si>
  <si>
    <t>2ЭЦВ 8-25-300 нрк</t>
  </si>
  <si>
    <t>2ЭЦВ 8-25-340</t>
  </si>
  <si>
    <t>2ЭЦВ 8-25-400</t>
  </si>
  <si>
    <t>2ЭЦВ 8-40-40</t>
  </si>
  <si>
    <t>2ЭЦВ 8-40-60</t>
  </si>
  <si>
    <t>2ЭЦВ 8-40-60 нрк</t>
  </si>
  <si>
    <t>2ЭЦВ 8-40-90</t>
  </si>
  <si>
    <t>2ЭЦВ 8-40-90 нрк</t>
  </si>
  <si>
    <t>2ЭЦВ 8-40-120</t>
  </si>
  <si>
    <t>2ЭЦВ 8-40-120 нрк</t>
  </si>
  <si>
    <t>2ЭЦВ 8-40-150</t>
  </si>
  <si>
    <t>2ЭЦВ 8-40-150 нрк</t>
  </si>
  <si>
    <t>2ЭЦВ 8-40-180</t>
  </si>
  <si>
    <t>2ЭЦВ 8-40-180 нрк</t>
  </si>
  <si>
    <t>2ЭЦВ 8-40-200</t>
  </si>
  <si>
    <t>2ЭЦВ 8-65-40</t>
  </si>
  <si>
    <t>2ЭЦВ 8-65-70</t>
  </si>
  <si>
    <t>2ЭЦВ 8-65-90</t>
  </si>
  <si>
    <t>2ЭЦВ 8-65-110</t>
  </si>
  <si>
    <t>2ЭЦВ 8-65-145</t>
  </si>
  <si>
    <t>2ЭЦВ 10-65-65 нрк</t>
  </si>
  <si>
    <t>2ЭЦВ 10-65-90 нрк</t>
  </si>
  <si>
    <t>2ЭЦВ 10-65-110 нрк</t>
  </si>
  <si>
    <t>2ЭЦВ 10-65-125 нрк</t>
  </si>
  <si>
    <t>2ЭЦВ 10-65-150 нрк</t>
  </si>
  <si>
    <t>2ЭЦВ 10-65-175 нрк</t>
  </si>
  <si>
    <t>2ЭЦВ 10-65-200 нрк</t>
  </si>
  <si>
    <t>2ЭЦВ 10-65-225 нрк</t>
  </si>
  <si>
    <t>2ЭЦВ 10-65-250 нрк</t>
  </si>
  <si>
    <t>2ЭЦВ 10-65-275 нрк</t>
  </si>
  <si>
    <t xml:space="preserve">2ЭЦВ 10-100-120 нро </t>
  </si>
  <si>
    <t>2ЭЦВ 10-120-40 нро</t>
  </si>
  <si>
    <t>2ЭЦВ 10-120-60 нро</t>
  </si>
  <si>
    <t>2ЭЦВ 10-120-80 нро</t>
  </si>
  <si>
    <t>2ЭЦВ 10-120-100 нро</t>
  </si>
  <si>
    <t>2ЭЦВ 10-120-120 нро</t>
  </si>
  <si>
    <t>2ЭЦВ 10-120-140 нро</t>
  </si>
  <si>
    <t>2ЭЦВ 10-120-160 нро</t>
  </si>
  <si>
    <t>2ЭЦВ 10-160-25 нро</t>
  </si>
  <si>
    <t>2ЭЦВ 10-160-35 нро</t>
  </si>
  <si>
    <t>2ЭЦВ 10-160-50 нро</t>
  </si>
  <si>
    <t>2ЭЦВ 10-160-75 нро</t>
  </si>
  <si>
    <t>2ЭЦВ 10-160-100 нро</t>
  </si>
  <si>
    <t>2ЭЦВ 10-160-125 нро</t>
  </si>
  <si>
    <t>2ЭЦВ 10-160-150 нро</t>
  </si>
  <si>
    <t>2ЭЦВ 12-160-65 нро</t>
  </si>
  <si>
    <t>2ЭЦВ 12-160-100 нро</t>
  </si>
  <si>
    <t>2ЭЦВ 12-160-140 нро</t>
  </si>
  <si>
    <t>2ЭЦВ 12-160-175 нро</t>
  </si>
  <si>
    <t>2ЭЦВ 12-160-200 нро</t>
  </si>
  <si>
    <t>2ЭЦВ 12-200-35 нро</t>
  </si>
  <si>
    <t>2ЭЦВ 12-200-70 нро</t>
  </si>
  <si>
    <t>2ЭЦВ 12-200-105 нро</t>
  </si>
  <si>
    <t>2ЭЦВ 12-200-140  нро</t>
  </si>
  <si>
    <t>2ЭЦВ 12-210-25 нро</t>
  </si>
  <si>
    <t>2ЭЦВ 12-210-55 нро</t>
  </si>
  <si>
    <t>2ЭЦВ 12-250-35 нро</t>
  </si>
  <si>
    <t>2ЭЦВ 12-250-70 нро</t>
  </si>
  <si>
    <t>2ЭЦВ 12-250-105 нро</t>
  </si>
  <si>
    <t>2ЭЦВ 12-250-140 нро</t>
  </si>
  <si>
    <t>ЭЦВ 8-16-200 noryl</t>
  </si>
  <si>
    <t>ЭЦВ 8-16-200 чл</t>
  </si>
  <si>
    <t>ЭЦВ 8-16-220 noryl</t>
  </si>
  <si>
    <t>ЭЦВ 8-16-260</t>
  </si>
  <si>
    <t>ЭЦВ 8-16-260  noryl</t>
  </si>
  <si>
    <t>ЭЦВ 8-16-280  noryl</t>
  </si>
  <si>
    <t>ЭЦВ 8-25-35  noryl</t>
  </si>
  <si>
    <t>ЭЦВ 8-25-15  noryl</t>
  </si>
  <si>
    <t>ЭЦВ 8-25-55</t>
  </si>
  <si>
    <t>ЭЦВ 8-25-55  noryl</t>
  </si>
  <si>
    <t>ЭЦВ 8-25-70</t>
  </si>
  <si>
    <t>ЭЦВ 8-25-55 нрк</t>
  </si>
  <si>
    <t>ЭЦВ 8-25-70 чл</t>
  </si>
  <si>
    <t>ЭЦВ 8-25-70  noryl</t>
  </si>
  <si>
    <t>ЭЦВ 8-25-70 нрк</t>
  </si>
  <si>
    <t>ЭЦВ 8-25-90  noryl</t>
  </si>
  <si>
    <t>ЭЦВ 8-25-100</t>
  </si>
  <si>
    <t>ЭЦВ 8-25-100 чл</t>
  </si>
  <si>
    <t>ЭЦВ 8-25-100 нрк</t>
  </si>
  <si>
    <t>ЭЦВ 8-25-110 noryl</t>
  </si>
  <si>
    <t>ЭЦВ 8-25-125</t>
  </si>
  <si>
    <t>ЭЦВ 8-25-125 чл</t>
  </si>
  <si>
    <t>ЭЦВ 8-25-125noryl</t>
  </si>
  <si>
    <t>ЭЦВ 8-25-125 нрк</t>
  </si>
  <si>
    <t>ЭЦВ 8-25-150</t>
  </si>
  <si>
    <t>ЭЦВ 8-25-150 чл</t>
  </si>
  <si>
    <t>ЭЦВ 8-25-150 noryl</t>
  </si>
  <si>
    <t>ЭЦВ 8-25-150 нрк</t>
  </si>
  <si>
    <t>ЭЦВ 8-25-160 noryl</t>
  </si>
  <si>
    <t>ЭЦВ 8-25-180</t>
  </si>
  <si>
    <t>ЭЦВ 8-25-180 чл</t>
  </si>
  <si>
    <t>ЭЦВ 8-25-180 noryl</t>
  </si>
  <si>
    <t>ЭЦВ 8-25-180 нрк</t>
  </si>
  <si>
    <t>ЭЦВ 8-25-200 noryl</t>
  </si>
  <si>
    <t>ЭЦВ 8-25-230</t>
  </si>
  <si>
    <t>ЭЦВ 8-25-230 чл</t>
  </si>
  <si>
    <t>ЭЦВ 8-25-230 noryl</t>
  </si>
  <si>
    <t>ЭЦВ 8-25-230 нрк</t>
  </si>
  <si>
    <t>ЭЦВ 8-25-250 noryl</t>
  </si>
  <si>
    <t>ЭЦВ 8-25-270 noryl</t>
  </si>
  <si>
    <t>ЭЦВ 8-25-300</t>
  </si>
  <si>
    <t>ЭЦВ 8-25-300 чл</t>
  </si>
  <si>
    <t>ЭЦВ 8-25-300 noryl</t>
  </si>
  <si>
    <t>ЭЦВ 8-25-300 нрк</t>
  </si>
  <si>
    <t>ЭЦВ 8-25-340</t>
  </si>
  <si>
    <t>ЭЦВ 8-25-400</t>
  </si>
  <si>
    <t>ЭЦВ 8-40-15 noryl</t>
  </si>
  <si>
    <t>ЭЦВ 8-40-35 noryl</t>
  </si>
  <si>
    <t>ЭЦВ 8-40-40</t>
  </si>
  <si>
    <t>ЭЦВ 8-40-40 нрк</t>
  </si>
  <si>
    <t>ЭЦВ 8-40-55 noryl</t>
  </si>
  <si>
    <t>ЭЦВ 8-40-60</t>
  </si>
  <si>
    <t>ЭЦВ 8-40-60 чл</t>
  </si>
  <si>
    <t>ЭЦВ 8-40-60 нрк</t>
  </si>
  <si>
    <t>ЭЦВ 8-40-70 noryl</t>
  </si>
  <si>
    <t>ЭЦВ 8-40-90</t>
  </si>
  <si>
    <t>ЭЦВ 8-40-90 чл</t>
  </si>
  <si>
    <t>ЭЦВ 8-40-90 нрк</t>
  </si>
  <si>
    <t>ЭЦВ 8-40-90 noryl</t>
  </si>
  <si>
    <t>ЭЦВ 8-40-110 noryl</t>
  </si>
  <si>
    <t>ЭЦВ 8-40-120</t>
  </si>
  <si>
    <t>ЭЦВ 8-40-120 нрк</t>
  </si>
  <si>
    <t>ЭЦВ 8-40-125 чл</t>
  </si>
  <si>
    <t>ЭЦВ 8-40-125 noryl</t>
  </si>
  <si>
    <t>ЭЦВ 8-40-150 noryl</t>
  </si>
  <si>
    <t>ЭЦВ 8-40-150 чл</t>
  </si>
  <si>
    <t>ЭЦВ 8-40-150 нрк</t>
  </si>
  <si>
    <t>ЭЦВ 8-40-160 noryl</t>
  </si>
  <si>
    <t>ЭЦВ 8-40-150</t>
  </si>
  <si>
    <t>ЭЦВ 8-40-180</t>
  </si>
  <si>
    <t>ЭЦВ 8-40-180 чл</t>
  </si>
  <si>
    <t>ЭЦВ 8-40-180 нрк</t>
  </si>
  <si>
    <t>ЭЦВ 8-40-180 noryl</t>
  </si>
  <si>
    <t>ЭЦВ 8-40-200 арк</t>
  </si>
  <si>
    <t>ЭЦВ 8-40-200 нрк</t>
  </si>
  <si>
    <t>ЭЦВ 8-40-200 noryl</t>
  </si>
  <si>
    <t>ЭЦВ 8-65-20 noryl</t>
  </si>
  <si>
    <t>ЭЦВ 8-65-35 noryl</t>
  </si>
  <si>
    <t>ЭЦВ 8-65-40</t>
  </si>
  <si>
    <t>ЭЦВ 8-65-55 noryl</t>
  </si>
  <si>
    <t>ЭЦВ 8-65-70</t>
  </si>
  <si>
    <t>ЭЦВ 8-65-70 noryl</t>
  </si>
  <si>
    <t>ЭЦВ 8-65-90</t>
  </si>
  <si>
    <t>ЭЦВ 8-65-90 noryl</t>
  </si>
  <si>
    <t>ЭЦВ 8-65-110</t>
  </si>
  <si>
    <t>ЭЦВ 8-65-110 noryl</t>
  </si>
  <si>
    <t>ЭЦВ 8-65-125 noryl</t>
  </si>
  <si>
    <t>ЭЦВ 8-65-145</t>
  </si>
  <si>
    <t>ЭЦВ 8-65-145 noryl</t>
  </si>
  <si>
    <t>ЭЦВ 8-65-180</t>
  </si>
  <si>
    <t>ЭЦВ 10-65-65 чл</t>
  </si>
  <si>
    <t>ЭЦВ 10-65-65 нрк</t>
  </si>
  <si>
    <t>ЭЦВ 10-65-65 noryl</t>
  </si>
  <si>
    <t>ЭЦВ 10-65-90 нрк</t>
  </si>
  <si>
    <t>ЭЦВ 10-65-100 чл</t>
  </si>
  <si>
    <t>ЭЦВ 10-65-100 noryl</t>
  </si>
  <si>
    <t>ЭЦВ 10-65-110 нрк</t>
  </si>
  <si>
    <t>ЭЦВ 10-65-125 нрк</t>
  </si>
  <si>
    <t>ЭЦВ 10-65-125 noryl</t>
  </si>
  <si>
    <t>ЭЦВ 10-65-150 нрк</t>
  </si>
  <si>
    <t>ЭЦВ 10-65-150 noryl</t>
  </si>
  <si>
    <t>ЭЦВ 10-65-175 нрк</t>
  </si>
  <si>
    <t>ЭЦВ 10-65-175 noryl</t>
  </si>
  <si>
    <t>ЭЦВ 10-65-200 noryl</t>
  </si>
  <si>
    <t>ЭЦВ 10-65-200 нрк</t>
  </si>
  <si>
    <t>ЭЦВ 10-65-225 нрк</t>
  </si>
  <si>
    <t>ЭЦВ 10-65-225 noryl</t>
  </si>
  <si>
    <t>ЭЦВ 10-65-250 noryl</t>
  </si>
  <si>
    <t>ЭЦВ 10-65-250 нрк</t>
  </si>
  <si>
    <t>ЭЦВ 10-65-275 нрк</t>
  </si>
  <si>
    <t>ЭЦВ 10-100-120 нро</t>
  </si>
  <si>
    <t>ЭЦВ 10-120-40 нро</t>
  </si>
  <si>
    <t>ЭЦВ 10-120-60 чл</t>
  </si>
  <si>
    <t>ЭЦВ 10-120-60 нро</t>
  </si>
  <si>
    <t>ЭЦВ 10-120-80 нро</t>
  </si>
  <si>
    <t>ЭЦВ 10-120-100 нро</t>
  </si>
  <si>
    <t>ЭЦВ 10-120-120 нро</t>
  </si>
  <si>
    <t>ЭЦВ 10-120-140 нро</t>
  </si>
  <si>
    <t>ЭЦВ 10-120-160 нро</t>
  </si>
  <si>
    <t>ЭЦВ 10-160-25 нро</t>
  </si>
  <si>
    <t>ЭЦВ 10-160-35 нро</t>
  </si>
  <si>
    <t>ЭЦВ 10-160-50 нро</t>
  </si>
  <si>
    <t xml:space="preserve">ЭЦВ 10-160-75 нро </t>
  </si>
  <si>
    <t>ЭЦВ 10-160-100 нро</t>
  </si>
  <si>
    <t>ЭЦВ 10-160-125 нро</t>
  </si>
  <si>
    <t>ЭЦВ 10-160-150 нро</t>
  </si>
  <si>
    <t>ЭЦВ 12-160-65 нро</t>
  </si>
  <si>
    <t>ЭЦВ 12-160-100 нро</t>
  </si>
  <si>
    <t>ЭЦВ 12-160-140 нро</t>
  </si>
  <si>
    <t>ЭЦВ 12-160-175 нро</t>
  </si>
  <si>
    <t>ЭЦВ 12-200-35 нро</t>
  </si>
  <si>
    <t>ЭЦВ 12-200-70 нро</t>
  </si>
  <si>
    <t>ЭЦВ 12-200-105 нро</t>
  </si>
  <si>
    <t>ЭЦВ 12-200-140 нро</t>
  </si>
  <si>
    <t>ЭЦВ 12-210-25 нро</t>
  </si>
  <si>
    <t>ЭЦВ 12-210-55 нро</t>
  </si>
  <si>
    <t>ЭЦВ 12-250-70 нро</t>
  </si>
  <si>
    <t>ЭЦВ 12-250-35 нро</t>
  </si>
  <si>
    <t>ЭЦВ 12-250-105 нро</t>
  </si>
  <si>
    <t>ЭЦВ 12-250-140</t>
  </si>
  <si>
    <t>Бытовые центробежные погружные электронасосы</t>
  </si>
  <si>
    <t>ЭЦВ 4-1,5-12</t>
  </si>
  <si>
    <t>ЭЦВ 4-1,5-18</t>
  </si>
  <si>
    <t>ЭЦВ 4-1,5-25</t>
  </si>
  <si>
    <t>ЭЦВ 4-1,5-40</t>
  </si>
  <si>
    <t>ЭЦВ 4-1,5-65</t>
  </si>
  <si>
    <t>ЭЦВ 4-1,5-35промбурвод</t>
  </si>
  <si>
    <t>ЭЦВ 4-1,5-50 промбурвод</t>
  </si>
  <si>
    <t>ЭЦВ 4-1,5-65 промбурвод</t>
  </si>
  <si>
    <t>ЭЦВ 4-1,5-80 промбурвод</t>
  </si>
  <si>
    <t>ЭЦВ 4-1,5-100 промбурвод</t>
  </si>
  <si>
    <t>ЭЦВ 4-1,5-120 промбурвод</t>
  </si>
  <si>
    <t>ЭЦВ 4-1,5-140 промбурвод</t>
  </si>
  <si>
    <t>ЭЦВ 4-2,5-35 промбурвод</t>
  </si>
  <si>
    <t>ЭЦВ 4-2,5-50 промбурвод</t>
  </si>
  <si>
    <t>ЭЦВ 4-2,5-65 промбурвод</t>
  </si>
  <si>
    <t>ЭЦВ 4-2,5-80 промбурвод</t>
  </si>
  <si>
    <t>ЭЦВ 4-2,5-100 промбурвод</t>
  </si>
  <si>
    <t>ЭЦВ 4-2,5-120 промбурвод</t>
  </si>
  <si>
    <t>ЭЦВ 4-2,5-140 промбурвод</t>
  </si>
  <si>
    <t>переходник 021 -с резьбы на фланец для ЭЦВ8-(16-40)</t>
  </si>
  <si>
    <t>переходник 022-01 -с резьбы на фланец для ЭЦВ8-65</t>
  </si>
  <si>
    <t>переходник 022 -с резьбы на фланец для ЭЦВ10</t>
  </si>
  <si>
    <t>Тали электрические типа Т</t>
  </si>
  <si>
    <t>Тали электрические типа ВТ, Болгария</t>
  </si>
  <si>
    <t>Д 200-36 прав.вр</t>
  </si>
  <si>
    <t>Д 200-36а прав.вр</t>
  </si>
  <si>
    <t>Д 200-36б прав.вр</t>
  </si>
  <si>
    <t>Д 320-50б</t>
  </si>
  <si>
    <t>Д 320-50 прав.вр</t>
  </si>
  <si>
    <t>Д 320-50а прав.вр</t>
  </si>
  <si>
    <t>Д 320-50б прав.вр</t>
  </si>
  <si>
    <t>1Д 200-90 прав.вр</t>
  </si>
  <si>
    <t>1Д 200-90а прав.вр</t>
  </si>
  <si>
    <t>1Д 200-90б прав.вр</t>
  </si>
  <si>
    <t>1Д 315-50 прав.вр</t>
  </si>
  <si>
    <t>1Д 315-50а прав.вр</t>
  </si>
  <si>
    <t>1Д 315-50б прав.вр</t>
  </si>
  <si>
    <t>1Д 315-71 прав.вр</t>
  </si>
  <si>
    <t>1Д 315-71а прав.вр</t>
  </si>
  <si>
    <t>К 8/18</t>
  </si>
  <si>
    <t>б/дв, б/р</t>
  </si>
  <si>
    <t>б/дв, н/р</t>
  </si>
  <si>
    <t>АИР 80А2</t>
  </si>
  <si>
    <t>АИР 80 В2</t>
  </si>
  <si>
    <t>АИР 90 L2</t>
  </si>
  <si>
    <t>АИР 100 S2</t>
  </si>
  <si>
    <t>АИР 100 L2</t>
  </si>
  <si>
    <t>АИР 112 М2</t>
  </si>
  <si>
    <t>АИР 132 М2 (А132М2)</t>
  </si>
  <si>
    <t>АИР 80 В4</t>
  </si>
  <si>
    <t>АИР 90 L4</t>
  </si>
  <si>
    <t>АИР 100 S4</t>
  </si>
  <si>
    <t>АИР 100 L4</t>
  </si>
  <si>
    <t>АИР 112 М4</t>
  </si>
  <si>
    <t>АИР 132 S4</t>
  </si>
  <si>
    <t>АИР 132 М4 (А132М4)</t>
  </si>
  <si>
    <t>АИР 90 L6</t>
  </si>
  <si>
    <t>АИР 100 L8</t>
  </si>
  <si>
    <t>АИР 112 МА8</t>
  </si>
  <si>
    <t>АИР 112 МВ8</t>
  </si>
  <si>
    <t>АИР 132 S8</t>
  </si>
  <si>
    <t>АИР 132 М8</t>
  </si>
  <si>
    <t>АИР 180 М8</t>
  </si>
  <si>
    <t xml:space="preserve">Химические насосы </t>
  </si>
  <si>
    <t>КМХ 65-40-200</t>
  </si>
  <si>
    <t>15</t>
  </si>
  <si>
    <t>КМХ 65-40-200 (с двиг. ВЗГ)</t>
  </si>
  <si>
    <t>КМХ 80-50-200</t>
  </si>
  <si>
    <t>22</t>
  </si>
  <si>
    <t>КМХ 80-50-200 (с двиг. ВЗГ)</t>
  </si>
  <si>
    <t xml:space="preserve">ХМ 50-32-200 К </t>
  </si>
  <si>
    <t>ХМ 50-32-200 К  (с двиг. ВЗГ)</t>
  </si>
  <si>
    <t>ХМ 80-50-200 К</t>
  </si>
  <si>
    <t>ХМ 80-50-200 К (с двиг. ВЗГ)</t>
  </si>
  <si>
    <t>Подача, м3/ч</t>
  </si>
  <si>
    <t>Напор, м</t>
  </si>
  <si>
    <t>Мощность двигателя. кВт</t>
  </si>
  <si>
    <t>насосы для пищевых и технических нужд</t>
  </si>
  <si>
    <t>КМ 32-22-120</t>
  </si>
  <si>
    <t>КМ 32-22-120 (с двиг. ВЗГ)</t>
  </si>
  <si>
    <t xml:space="preserve">КМ 35-32-130 </t>
  </si>
  <si>
    <t>КМ 35-32-130 (с двиг. ВЗГ)</t>
  </si>
  <si>
    <t>КМ 50-32-125</t>
  </si>
  <si>
    <t>КМ 50-32-125 (с двиг. ВЗГ)</t>
  </si>
  <si>
    <t>КМ 50-32-200 (с двиг. ВЗГ)</t>
  </si>
  <si>
    <t>КМ 80-50-200 (с двиг. ВЗГ)</t>
  </si>
  <si>
    <t>0,75</t>
  </si>
  <si>
    <t>1,5</t>
  </si>
  <si>
    <t>2,2</t>
  </si>
  <si>
    <t>Насосы для перекачивания кормосмесей</t>
  </si>
  <si>
    <t>КМк 90-50-200</t>
  </si>
  <si>
    <t>КМк 90-50-175</t>
  </si>
  <si>
    <t>Питательные насосы</t>
  </si>
  <si>
    <t>НГ 0,6/1,3</t>
  </si>
  <si>
    <t>НГ 1,6/1,6</t>
  </si>
  <si>
    <t>Фильтр к НГ 1,6/1,6; 0,6/1,3</t>
  </si>
  <si>
    <t>НГ 1,0/2,5</t>
  </si>
  <si>
    <t>Пресс ПГ-1</t>
  </si>
  <si>
    <t>Пресс ПГ-2</t>
  </si>
  <si>
    <t>погружные фекальные насосы</t>
  </si>
  <si>
    <t>Мутнушка МПФ-115</t>
  </si>
  <si>
    <t>1,1</t>
  </si>
  <si>
    <t>Вакуумные насосы</t>
  </si>
  <si>
    <t>НВМ-4</t>
  </si>
  <si>
    <t>0,18</t>
  </si>
  <si>
    <t>НВ-4</t>
  </si>
  <si>
    <t>НВ-18</t>
  </si>
  <si>
    <t>НВ-200</t>
  </si>
  <si>
    <t>Нагнетатели смазки</t>
  </si>
  <si>
    <t>Емкость, л</t>
  </si>
  <si>
    <t>НС-250-3,0 М</t>
  </si>
  <si>
    <t>НС-250-1,5 М</t>
  </si>
  <si>
    <t>Макс.давл. кг/см2</t>
  </si>
  <si>
    <t>1Д 500-63 прав.вр</t>
  </si>
  <si>
    <t>1Д 500-63а прав.вр</t>
  </si>
  <si>
    <t>1Д 500-63б прав. Вр</t>
  </si>
  <si>
    <t>2Д 2000-21а прав. вр.</t>
  </si>
  <si>
    <t>3</t>
  </si>
  <si>
    <t>А1 3В 0,6/63Б</t>
  </si>
  <si>
    <t>АН  1 В 1,6/5К-3</t>
  </si>
  <si>
    <t>ВК 4/28К</t>
  </si>
  <si>
    <t>ВКС 4/28А-1Г</t>
  </si>
  <si>
    <t>ВКС 4/28Б-1Г</t>
  </si>
  <si>
    <t>ВКС 4/28К-1Г</t>
  </si>
  <si>
    <t>НМШФ 2-40Б</t>
  </si>
  <si>
    <t>Ш 40-4*</t>
  </si>
  <si>
    <t>Ш 40-4Б*</t>
  </si>
  <si>
    <t>Ш 80-2,5*</t>
  </si>
  <si>
    <t>Ш 80-2,5Б*</t>
  </si>
  <si>
    <t>Ш 80-2,5-30/6*</t>
  </si>
  <si>
    <t>Ш 80-2,5-30/6Б*</t>
  </si>
  <si>
    <t>ЭЦВ 8-16-300  noryl</t>
  </si>
  <si>
    <t>ЭЦВ 12-160-200 нро</t>
  </si>
  <si>
    <t>4ВР 100 S2</t>
  </si>
  <si>
    <t>АИМ 160 S6</t>
  </si>
  <si>
    <t>АИМ 63 А4</t>
  </si>
  <si>
    <t>АИММ (BA) 225 M4</t>
  </si>
  <si>
    <t>АИММ 250 M4</t>
  </si>
  <si>
    <t>АИММ 280 S4</t>
  </si>
  <si>
    <t>АИММ 280 М4</t>
  </si>
  <si>
    <t>АИММ 250 S4</t>
  </si>
  <si>
    <t>АИММ (ВА) 160 S8</t>
  </si>
  <si>
    <t>АИММ (ВА) 160 М8</t>
  </si>
  <si>
    <t>АИММ (BA) 200 М8</t>
  </si>
  <si>
    <t>АИММ 250 S8</t>
  </si>
  <si>
    <t>АИММ 250 M8</t>
  </si>
  <si>
    <t>АИММ 280 S8</t>
  </si>
  <si>
    <t>АИММ 280 M8</t>
  </si>
  <si>
    <t>АИММ (ВА) 180 М8</t>
  </si>
  <si>
    <t>3ЭЦВ 6-10-50</t>
  </si>
  <si>
    <t>3ЭЦВ 6-10-80</t>
  </si>
  <si>
    <t>3ЭЦВ 6-10-110</t>
  </si>
  <si>
    <t>3ЭЦВ 6-10-120</t>
  </si>
  <si>
    <t>3ЭЦВ 6-10-140</t>
  </si>
  <si>
    <t>3ЭЦВ 6-10-160</t>
  </si>
  <si>
    <t>3ЭЦВ 6-10-185</t>
  </si>
  <si>
    <t>2ЭЦВ 6-4-70</t>
  </si>
  <si>
    <t>2ЭЦВ 6-4-100</t>
  </si>
  <si>
    <t>2ЭЦВ 6-4-130</t>
  </si>
  <si>
    <t>2ЭЦВ 6-4-160</t>
  </si>
  <si>
    <t>2ЭЦВ 6-4-190</t>
  </si>
  <si>
    <t>2ЭЦВ 6-6,5-60</t>
  </si>
  <si>
    <t>2ЭЦВ 6-6,5-85</t>
  </si>
  <si>
    <t>2ЭЦВ 6-6,5-105</t>
  </si>
  <si>
    <t>2ЭЦВ 6-6,5-125</t>
  </si>
  <si>
    <t>2ЭЦВ 6-6,5-140</t>
  </si>
  <si>
    <t>2ЭЦВ 6-6,5-160</t>
  </si>
  <si>
    <t>2ЭЦВ 6-6,5-185</t>
  </si>
  <si>
    <t>2ЭЦВ 6-6,5-225</t>
  </si>
  <si>
    <t>2ЭЦВ 6-10-50</t>
  </si>
  <si>
    <t>2ЭЦВ 6-10-80</t>
  </si>
  <si>
    <t>2ЭЦВ 6-10-110</t>
  </si>
  <si>
    <t>2ЭЦВ 6-10-120</t>
  </si>
  <si>
    <t>2ЭЦВ 6-10-140</t>
  </si>
  <si>
    <t>2ЭЦВ 6-10-160</t>
  </si>
  <si>
    <t>2ЭЦВ 6-10-185</t>
  </si>
  <si>
    <t>2ЭЦВ 6-10-235</t>
  </si>
  <si>
    <t>2ЭЦВ 6-10-290</t>
  </si>
  <si>
    <t>2ЭЦВ 6-10-350</t>
  </si>
  <si>
    <t>2ЭЦВ 6-16-50</t>
  </si>
  <si>
    <t>2ЭЦВ 6-16-75</t>
  </si>
  <si>
    <t>2ЭЦВ 6-16-90</t>
  </si>
  <si>
    <t>2ЭЦВ 6-16-100</t>
  </si>
  <si>
    <t>2ЭЦВ 6-16-110</t>
  </si>
  <si>
    <t>2ЭЦВ 6-16-140</t>
  </si>
  <si>
    <t>2ЭЦВ 6-16-160</t>
  </si>
  <si>
    <t>2ЭЦВ 6-16-190</t>
  </si>
  <si>
    <t>2ЭЦВ 6-25-50</t>
  </si>
  <si>
    <t>2ЭЦВ 6-25-60</t>
  </si>
  <si>
    <t>2ЭЦВ 6-25-70</t>
  </si>
  <si>
    <t>2ЭЦВ 6-25-80</t>
  </si>
  <si>
    <t>2ЭЦВ 6-25-90</t>
  </si>
  <si>
    <t>2ЭЦВ 6-25-100</t>
  </si>
  <si>
    <t>2ЭЦВ 6-25-120</t>
  </si>
  <si>
    <t>2ЭЦВ 6-25-140</t>
  </si>
  <si>
    <t>2ЭЦВ 8-16-100</t>
  </si>
  <si>
    <t>2ЭЦВ 8-16-140</t>
  </si>
  <si>
    <t>2ЭЦВ 8-16-160</t>
  </si>
  <si>
    <t>2ЭЦВ 8-16-180</t>
  </si>
  <si>
    <t>2ЭЦВ 8-16-200</t>
  </si>
  <si>
    <t>2ЭЦВ 8-16-260</t>
  </si>
  <si>
    <t>2ЭЦВ 8-25-55</t>
  </si>
  <si>
    <t>2ЭЦВ 8-25-70</t>
  </si>
  <si>
    <t>2ЭЦВ 8-25-100</t>
  </si>
  <si>
    <t>2ЭЦВ 8-25-125</t>
  </si>
  <si>
    <t>2ЭЦВ 8-25-150</t>
  </si>
  <si>
    <t>2ЭЦВ 8-25-180</t>
  </si>
  <si>
    <t>2ЭЦВ 8-25-230</t>
  </si>
  <si>
    <t>2ЭЦВ 8-25-300</t>
  </si>
  <si>
    <t>ЭЦВ 4-1,5-50 армл</t>
  </si>
  <si>
    <t>ЭЦВ 4-1,5-65 армл</t>
  </si>
  <si>
    <t>ЭЦВ 4-1,5-80 армл</t>
  </si>
  <si>
    <t>ЭЦВ 4-1,5-100 армл</t>
  </si>
  <si>
    <t>ЭЦВ 4-1,5-120 армл</t>
  </si>
  <si>
    <t>ЭЦВ 4-1,5-140 армл</t>
  </si>
  <si>
    <t>ЭЦВ 4-2,5-35 армл</t>
  </si>
  <si>
    <t>ЭЦВ 4-2,5-50 армл</t>
  </si>
  <si>
    <t>ЭЦВ 4-2,5-65</t>
  </si>
  <si>
    <t>ЭЦВ 4-2,5-65 армл</t>
  </si>
  <si>
    <t>ЭЦВ 4-2,5-80</t>
  </si>
  <si>
    <t>ЭЦВ 4-2,5-80 армл</t>
  </si>
  <si>
    <t>ЭЦВ 4-2,5-100</t>
  </si>
  <si>
    <t>ЭЦВ 4-2,5-100 армл</t>
  </si>
  <si>
    <t>ЭЦВ 4-2,5-120</t>
  </si>
  <si>
    <t>ЭЦВ 4-2,5-120 армл</t>
  </si>
  <si>
    <t>ЭЦВ 4-2,5-140</t>
  </si>
  <si>
    <t>ЭЦВ 4-2,5-140 армл</t>
  </si>
  <si>
    <t>ЭЦВ 4-2,5-160</t>
  </si>
  <si>
    <t>ЭЦВ 4-2,5-200 армл</t>
  </si>
  <si>
    <t>ЭЦВ 4-4-45</t>
  </si>
  <si>
    <t>ЭЦВ 4-6,5-70</t>
  </si>
  <si>
    <t>ЭЦВ 4-6,5-85</t>
  </si>
  <si>
    <t>ЭЦВ 4-6,5-115</t>
  </si>
  <si>
    <t>ЭЦВ 4-6,5-130</t>
  </si>
  <si>
    <t>ЭЦВ 4-6,5-150</t>
  </si>
  <si>
    <t>ЭЦВ 4-10-40</t>
  </si>
  <si>
    <t>ЭЦВ 4-10-55</t>
  </si>
  <si>
    <t>ЭЦВ 4-10-70</t>
  </si>
  <si>
    <t>ЭЦВ 4-10-85</t>
  </si>
  <si>
    <t>ЭЦВ 4-10-95</t>
  </si>
  <si>
    <t>ЭЦВ 4-10-110</t>
  </si>
  <si>
    <t>ЭЦВ 5-4-60 армл</t>
  </si>
  <si>
    <t>ЭЦВ 5-4-75</t>
  </si>
  <si>
    <t>ЭЦВ 5-4-80 армл</t>
  </si>
  <si>
    <t>ЭЦВ 5-4-100</t>
  </si>
  <si>
    <t>ЭЦВ 5-4-125</t>
  </si>
  <si>
    <t>ЭЦВ 5-4-125 армл</t>
  </si>
  <si>
    <t>ЭЦВ 5-4-135 армл</t>
  </si>
  <si>
    <t>ЭЦВ 5-4-160 армл</t>
  </si>
  <si>
    <t xml:space="preserve">ЭЦВ 5-4-160 </t>
  </si>
  <si>
    <t>ЭЦВ 5-4-180 армл</t>
  </si>
  <si>
    <t>ЭЦВ 5-4-200 армл</t>
  </si>
  <si>
    <t>ЭЦВ 5-4-220 армл</t>
  </si>
  <si>
    <t>ЭЦВ 5-6,5-50</t>
  </si>
  <si>
    <t>ЭЦВ 5-6,5-65</t>
  </si>
  <si>
    <t>ЭЦВ 5-6,5-80</t>
  </si>
  <si>
    <t>ЭЦВ 5-6,5-80 армл</t>
  </si>
  <si>
    <t>ЭЦВ 5-6,5-80 Х</t>
  </si>
  <si>
    <t>ЭЦВ 5-6,5-95 армл</t>
  </si>
  <si>
    <t>ЭЦВ 5-6,5-100</t>
  </si>
  <si>
    <t>ЭЦВ 5-6,5-120</t>
  </si>
  <si>
    <t>ЭЦВ 5-6,5-120 армл</t>
  </si>
  <si>
    <t>ЭЦВ 5-6,5-140</t>
  </si>
  <si>
    <t>ЭЦВ 5-6,5-140 армл</t>
  </si>
  <si>
    <t>ЭЦВ 5-10-50 армл</t>
  </si>
  <si>
    <t>ЭЦВ 5-6,5-170 армл</t>
  </si>
  <si>
    <t>ЭЦВ 5-6,5-200 армл</t>
  </si>
  <si>
    <t>ЭЦВ 5-10-65 армл</t>
  </si>
  <si>
    <t>ЭЦВ 5-10-80 армл</t>
  </si>
  <si>
    <t>ЭЦВ 5-10-95 армл</t>
  </si>
  <si>
    <t>ЭЦВ 5-10-125 армл</t>
  </si>
  <si>
    <t>ЭЦВ 5-10-140 армл</t>
  </si>
  <si>
    <t xml:space="preserve">ЭЦВ 6-4-70 </t>
  </si>
  <si>
    <t>ЭЦВ 6-4-80 армл</t>
  </si>
  <si>
    <t>ЭЦВ 6-4-100</t>
  </si>
  <si>
    <t xml:space="preserve">ЭЦВ 6-4-100 армл </t>
  </si>
  <si>
    <t>ЭЦВ 6-4-130</t>
  </si>
  <si>
    <t>ЭЦВ 6-4-130 армл</t>
  </si>
  <si>
    <t>ЭЦВ 6-4-140</t>
  </si>
  <si>
    <t>ЭЦВ 6-4-160</t>
  </si>
  <si>
    <t>ЭЦВ 6-4-160 армл</t>
  </si>
  <si>
    <t>ЭЦВ 6-4-190</t>
  </si>
  <si>
    <t>ЭЦВ 6-4-190 армл</t>
  </si>
  <si>
    <t>ЭЦВ 6-6,5-35 армл</t>
  </si>
  <si>
    <t>ЭЦВ 6-6,5-60</t>
  </si>
  <si>
    <t>ЭЦВ 6-6,5-60 армл</t>
  </si>
  <si>
    <t>ЭЦВ 6-6,5-75</t>
  </si>
  <si>
    <t>ЭЦВ 6-6,5-85</t>
  </si>
  <si>
    <t>ЭЦВ 6-6,5-105</t>
  </si>
  <si>
    <t>ЭЦВ 6-6,5-105 армл</t>
  </si>
  <si>
    <t>ЭЦВ 6-6,5-120 армл</t>
  </si>
  <si>
    <t>ЭЦВ 6-6,5-125</t>
  </si>
  <si>
    <t>ЭЦВ 6-6,5-140</t>
  </si>
  <si>
    <t>ЭЦВ 6-6,5-140 армл</t>
  </si>
  <si>
    <t>ЭЦВ 6-6,5-160</t>
  </si>
  <si>
    <t>ЭЦВ 6-6,5-160 армл</t>
  </si>
  <si>
    <t>ЭЦВ 6-6,5-180 армл</t>
  </si>
  <si>
    <t>ЭЦВ 6-6,5-185</t>
  </si>
  <si>
    <t>ЭЦВ 6-6,5-190 армл</t>
  </si>
  <si>
    <t>ЭЦВ 6-6,5-225</t>
  </si>
  <si>
    <t>ЭЦВ 6-6,5-225 армл</t>
  </si>
  <si>
    <t>ЭЦВ 6-6,5-250 армл</t>
  </si>
  <si>
    <t>ЭЦВ 6-6,5-275 армл</t>
  </si>
  <si>
    <t>ЭЦВ 6-6,5-300 армл</t>
  </si>
  <si>
    <t>ЭЦВ 6-6,5-325 армл</t>
  </si>
  <si>
    <t>ЭЦВ 6-10-50</t>
  </si>
  <si>
    <t>ЭЦВ 6-10-50 армл</t>
  </si>
  <si>
    <t>ЭЦВ 6-10-60 армл</t>
  </si>
  <si>
    <t>ЭЦВ 6-10-70 армл</t>
  </si>
  <si>
    <t>ЭЦВ 6-10-80</t>
  </si>
  <si>
    <t>ЭЦВ 6-10-80 армл</t>
  </si>
  <si>
    <t>ЭЦВ 6-10-90 армл</t>
  </si>
  <si>
    <t>ЭЦВ 6-10-110</t>
  </si>
  <si>
    <t>ЭЦВ 6-10-110 армл</t>
  </si>
  <si>
    <t>ЭЦВ 6-10-120</t>
  </si>
  <si>
    <t>ЭЦВ 6-10-120 армл</t>
  </si>
  <si>
    <t>ЭЦВ 6-10-140</t>
  </si>
  <si>
    <t>ЭЦВ 6-10-140 армл</t>
  </si>
  <si>
    <t>ЭЦВ 6-10-160</t>
  </si>
  <si>
    <t>ЭЦВ 6-10-160 армл</t>
  </si>
  <si>
    <t>ЭЦВ 6-10-180 армл</t>
  </si>
  <si>
    <t>ЭЦВ 6-10-185</t>
  </si>
  <si>
    <t>ЭЦВ 6-10-200 армл</t>
  </si>
  <si>
    <t>ЭЦВ 6-10-230 армл</t>
  </si>
  <si>
    <t>ЭЦВ 6-10-235</t>
  </si>
  <si>
    <t>ЭЦВ 6-10-260 армл</t>
  </si>
  <si>
    <t>ЭЦВ 6-10-290</t>
  </si>
  <si>
    <t>ЭЦВ 6-10-350</t>
  </si>
  <si>
    <t>ЭЦВ 6-16-50</t>
  </si>
  <si>
    <t>ЭЦВ 6-16-50 армл</t>
  </si>
  <si>
    <t>ЭЦВ 6-16-60 армл</t>
  </si>
  <si>
    <t>ЭЦВ 6-16-70 армл</t>
  </si>
  <si>
    <t>ЭЦВ 6-16-75</t>
  </si>
  <si>
    <t>ЭЦВ 6-16-80 армл</t>
  </si>
  <si>
    <t>ЭЦВ 6-16-90</t>
  </si>
  <si>
    <t>ЭЦВ 6-16-90 армл</t>
  </si>
  <si>
    <t>ЭЦВ 6-16-100</t>
  </si>
  <si>
    <t>ЭЦВ 6-16-110</t>
  </si>
  <si>
    <t>ЭЦВ 6-16-110 армл</t>
  </si>
  <si>
    <t>ЭЦВ 6-16-130 армл</t>
  </si>
  <si>
    <t>ЭЦВ 6-16-140</t>
  </si>
  <si>
    <t>ЭЦВ 6-16-140 армл</t>
  </si>
  <si>
    <t>ЭЦВ 6-16-160</t>
  </si>
  <si>
    <t>ЭЦВ 6-16-160 армл</t>
  </si>
  <si>
    <t>ЭЦВ 6-16-190</t>
  </si>
  <si>
    <t>ЭЦВ 6-25-50</t>
  </si>
  <si>
    <t>ЭЦВ 6-25-60</t>
  </si>
  <si>
    <t>ЭЦВ 6-25-70</t>
  </si>
  <si>
    <t>ЭЦВ 6-25-80</t>
  </si>
  <si>
    <t>ЭЦВ 6-25-90</t>
  </si>
  <si>
    <t>ЭЦВ 6-25-100</t>
  </si>
  <si>
    <t>ЭЦВ 6-25-120</t>
  </si>
  <si>
    <t>ЭЦВ 8-16-80 noryl</t>
  </si>
  <si>
    <t xml:space="preserve">ЭЦВ 8-16-100 </t>
  </si>
  <si>
    <t>ЭЦВ 8-16-100 noryl</t>
  </si>
  <si>
    <t>ЭЦВ 8-16-120 noryl</t>
  </si>
  <si>
    <t xml:space="preserve">ЭЦВ 8-16-140 </t>
  </si>
  <si>
    <t>ЭЦВ 8-16-140 чл</t>
  </si>
  <si>
    <t>ЭЦВ 8-16-160</t>
  </si>
  <si>
    <t>ЭЦВ 8-16-160 noryl</t>
  </si>
  <si>
    <t>ЭЦВ 8-16-160 чл</t>
  </si>
  <si>
    <t>ЭЦВ 8-16-140 бр</t>
  </si>
  <si>
    <t>ЭЦВ 8-16-140 noryl</t>
  </si>
  <si>
    <t>ЭЦВ 8-16-160 бр</t>
  </si>
  <si>
    <t xml:space="preserve">ЭЦВ 8-16-180 </t>
  </si>
  <si>
    <t>ЭЦВ 8-16-180 чл</t>
  </si>
  <si>
    <t>ЭЦВ 8-16-180 бр</t>
  </si>
  <si>
    <t>ЭЦВ 8-16-180 noryl</t>
  </si>
  <si>
    <t xml:space="preserve">ЭЦВ 8-16-200 </t>
  </si>
  <si>
    <t>ЭЦВ 6-6,5-90 армл</t>
  </si>
  <si>
    <t>ЭЦВ 8-16-200 бр</t>
  </si>
  <si>
    <t>ЭЦВ 8-25-70 бр</t>
  </si>
  <si>
    <t>ЭЦВ 8-25-100 бр</t>
  </si>
  <si>
    <t>ЭЦВ 8-25-125 бр</t>
  </si>
  <si>
    <t>ЭЦВ 8-25-150 бр</t>
  </si>
  <si>
    <t>ЭЦВ 8-25-180 бр</t>
  </si>
  <si>
    <t>ЭЦВ 8-25-230 бр</t>
  </si>
  <si>
    <t>ЭЦВ 8-25-300 бр</t>
  </si>
  <si>
    <t>ЭЦВ 8-40-60 бр</t>
  </si>
  <si>
    <t>ЭЦВ 8-40-90 бр</t>
  </si>
  <si>
    <t>ЭЦВ 8-40-125 бр</t>
  </si>
  <si>
    <t>ЭЦВ 8-40-150 бр</t>
  </si>
  <si>
    <t>ЭЦВ 8-40-180 бр</t>
  </si>
  <si>
    <t>ЭЦВ 10-65-65 бр</t>
  </si>
  <si>
    <t>ЭЦВ 10-65-100бр</t>
  </si>
  <si>
    <t>ЭЦВ 10-120-60 бр</t>
  </si>
  <si>
    <t>ГРУЗОПОДЪЕМНЫЕ МЕХАНИЗМЫ ПРОИЗВОДСТВА РОССИИ    в долларах</t>
  </si>
</sst>
</file>

<file path=xl/styles.xml><?xml version="1.0" encoding="utf-8"?>
<styleSheet xmlns="http://schemas.openxmlformats.org/spreadsheetml/2006/main">
  <numFmts count="31">
    <numFmt numFmtId="5" formatCode="#,##0\ &quot;T&quot;;\-#,##0\ &quot;T&quot;"/>
    <numFmt numFmtId="6" formatCode="#,##0\ &quot;T&quot;;[Red]\-#,##0\ &quot;T&quot;"/>
    <numFmt numFmtId="7" formatCode="#,##0.00\ &quot;T&quot;;\-#,##0.00\ &quot;T&quot;"/>
    <numFmt numFmtId="8" formatCode="#,##0.00\ &quot;T&quot;;[Red]\-#,##0.00\ &quot;T&quot;"/>
    <numFmt numFmtId="42" formatCode="_-* #,##0\ &quot;T&quot;_-;\-* #,##0\ &quot;T&quot;_-;_-* &quot;-&quot;\ &quot;T&quot;_-;_-@_-"/>
    <numFmt numFmtId="41" formatCode="_-* #,##0\ _T_-;\-* #,##0\ _T_-;_-* &quot;-&quot;\ _T_-;_-@_-"/>
    <numFmt numFmtId="44" formatCode="_-* #,##0.00\ &quot;T&quot;_-;\-* #,##0.00\ &quot;T&quot;_-;_-* &quot;-&quot;??\ &quot;T&quot;_-;_-@_-"/>
    <numFmt numFmtId="43" formatCode="_-* #,##0.00\ _T_-;\-* #,##0.00\ _T_-;_-* &quot;-&quot;??\ _T_-;_-@_-"/>
    <numFmt numFmtId="164" formatCode="#,##0\ &quot;KZT&quot;;\-#,##0\ &quot;KZT&quot;"/>
    <numFmt numFmtId="165" formatCode="#,##0\ &quot;KZT&quot;;[Red]\-#,##0\ &quot;KZT&quot;"/>
    <numFmt numFmtId="166" formatCode="#,##0.00\ &quot;KZT&quot;;\-#,##0.00\ &quot;KZT&quot;"/>
    <numFmt numFmtId="167" formatCode="#,##0.00\ &quot;KZT&quot;;[Red]\-#,##0.00\ &quot;KZT&quot;"/>
    <numFmt numFmtId="168" formatCode="_-* #,##0\ &quot;KZT&quot;_-;\-* #,##0\ &quot;KZT&quot;_-;_-* &quot;-&quot;\ &quot;KZT&quot;_-;_-@_-"/>
    <numFmt numFmtId="169" formatCode="_-* #,##0\ _K_Z_T_-;\-* #,##0\ _K_Z_T_-;_-* &quot;-&quot;\ _K_Z_T_-;_-@_-"/>
    <numFmt numFmtId="170" formatCode="_-* #,##0.00\ &quot;KZT&quot;_-;\-* #,##0.00\ &quot;KZT&quot;_-;_-* &quot;-&quot;??\ &quot;KZT&quot;_-;_-@_-"/>
    <numFmt numFmtId="171" formatCode="_-* #,##0.00\ _K_Z_T_-;\-* #,##0.00\ _K_Z_T_-;_-* &quot;-&quot;??\ _K_Z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.00&quot;р.&quot;"/>
    <numFmt numFmtId="182" formatCode="mm/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2">
    <font>
      <sz val="10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name val="Arial Cyr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0"/>
    </font>
    <font>
      <b/>
      <sz val="10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8"/>
      <name val="Verdana"/>
      <family val="2"/>
    </font>
    <font>
      <b/>
      <vertAlign val="superscript"/>
      <sz val="8"/>
      <name val="Times New Roman"/>
      <family val="1"/>
    </font>
    <font>
      <sz val="8"/>
      <color indexed="8"/>
      <name val="Times New Roman"/>
      <family val="0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10"/>
      <color indexed="8"/>
      <name val="Arial"/>
      <family val="0"/>
    </font>
    <font>
      <b/>
      <sz val="9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0"/>
    </font>
    <font>
      <b/>
      <i/>
      <sz val="10.5"/>
      <color indexed="8"/>
      <name val="Calibri"/>
      <family val="2"/>
    </font>
    <font>
      <b/>
      <sz val="10.5"/>
      <name val="Arial"/>
      <family val="2"/>
    </font>
    <font>
      <sz val="10.5"/>
      <name val="Arial"/>
      <family val="2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10"/>
      <color indexed="8"/>
      <name val="Arial"/>
      <family val="0"/>
    </font>
  </fonts>
  <fills count="3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3499900102615356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 applyBorder="0" applyProtection="0">
      <alignment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16" borderId="6" applyNumberFormat="0" applyAlignment="0" applyProtection="0"/>
    <xf numFmtId="0" fontId="10" fillId="0" borderId="7" applyNumberFormat="0" applyFill="0" applyAlignment="0" applyProtection="0"/>
    <xf numFmtId="0" fontId="11" fillId="17" borderId="8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4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2" borderId="12" xfId="55" applyFont="1" applyFill="1" applyBorder="1" applyAlignment="1">
      <alignment horizontal="center" vertical="center" wrapText="1"/>
      <protection/>
    </xf>
    <xf numFmtId="0" fontId="21" fillId="15" borderId="12" xfId="54" applyFont="1" applyFill="1" applyBorder="1" applyAlignment="1">
      <alignment horizontal="center" vertical="center" wrapText="1"/>
      <protection/>
    </xf>
    <xf numFmtId="0" fontId="27" fillId="2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19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4" fillId="2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24" fillId="2" borderId="13" xfId="0" applyFont="1" applyFill="1" applyBorder="1" applyAlignment="1">
      <alignment horizontal="center" wrapText="1"/>
    </xf>
    <xf numFmtId="1" fontId="24" fillId="0" borderId="0" xfId="0" applyNumberFormat="1" applyFont="1" applyAlignment="1">
      <alignment horizontal="left" indent="2"/>
    </xf>
    <xf numFmtId="0" fontId="24" fillId="0" borderId="13" xfId="0" applyFont="1" applyBorder="1" applyAlignment="1">
      <alignment horizontal="left" wrapText="1"/>
    </xf>
    <xf numFmtId="49" fontId="24" fillId="0" borderId="13" xfId="0" applyNumberFormat="1" applyFont="1" applyBorder="1" applyAlignment="1">
      <alignment horizont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4" fillId="0" borderId="13" xfId="0" applyFont="1" applyFill="1" applyBorder="1" applyAlignment="1">
      <alignment vertical="center" wrapText="1"/>
    </xf>
    <xf numFmtId="3" fontId="24" fillId="0" borderId="13" xfId="0" applyNumberFormat="1" applyFont="1" applyFill="1" applyBorder="1" applyAlignment="1">
      <alignment vertical="center" wrapText="1"/>
    </xf>
    <xf numFmtId="1" fontId="24" fillId="0" borderId="0" xfId="0" applyNumberFormat="1" applyFont="1" applyAlignment="1">
      <alignment/>
    </xf>
    <xf numFmtId="49" fontId="24" fillId="0" borderId="13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4" fillId="15" borderId="13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8" fillId="2" borderId="13" xfId="0" applyFont="1" applyFill="1" applyBorder="1" applyAlignment="1">
      <alignment horizontal="center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center" vertical="top" wrapText="1"/>
    </xf>
    <xf numFmtId="0" fontId="24" fillId="0" borderId="13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9" fillId="15" borderId="0" xfId="0" applyFont="1" applyFill="1" applyAlignment="1">
      <alignment vertical="center" wrapText="1"/>
    </xf>
    <xf numFmtId="0" fontId="29" fillId="15" borderId="0" xfId="0" applyFont="1" applyFill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36" fillId="9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9" fontId="41" fillId="0" borderId="0" xfId="0" applyNumberFormat="1" applyFont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13" xfId="0" applyFont="1" applyFill="1" applyBorder="1" applyAlignment="1">
      <alignment wrapText="1"/>
    </xf>
    <xf numFmtId="0" fontId="25" fillId="9" borderId="13" xfId="0" applyFont="1" applyFill="1" applyBorder="1" applyAlignment="1">
      <alignment horizontal="center" wrapText="1"/>
    </xf>
    <xf numFmtId="0" fontId="21" fillId="2" borderId="13" xfId="0" applyFont="1" applyFill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43" fillId="2" borderId="13" xfId="0" applyFont="1" applyFill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wrapText="1"/>
    </xf>
    <xf numFmtId="0" fontId="43" fillId="2" borderId="15" xfId="0" applyFont="1" applyFill="1" applyBorder="1" applyAlignment="1">
      <alignment horizont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/>
    </xf>
    <xf numFmtId="0" fontId="44" fillId="0" borderId="13" xfId="0" applyFont="1" applyBorder="1" applyAlignment="1">
      <alignment wrapText="1"/>
    </xf>
    <xf numFmtId="0" fontId="43" fillId="0" borderId="13" xfId="0" applyFont="1" applyBorder="1" applyAlignment="1">
      <alignment horizontal="right" wrapText="1"/>
    </xf>
    <xf numFmtId="0" fontId="43" fillId="0" borderId="13" xfId="0" applyFont="1" applyFill="1" applyBorder="1" applyAlignment="1">
      <alignment horizontal="center" wrapText="1"/>
    </xf>
    <xf numFmtId="0" fontId="45" fillId="0" borderId="0" xfId="0" applyNumberFormat="1" applyFont="1" applyAlignment="1">
      <alignment/>
    </xf>
    <xf numFmtId="0" fontId="49" fillId="0" borderId="0" xfId="33" applyNumberFormat="1" applyFont="1" applyFill="1" applyBorder="1" applyAlignment="1" applyProtection="1">
      <alignment/>
      <protection/>
    </xf>
    <xf numFmtId="0" fontId="49" fillId="0" borderId="0" xfId="33" applyNumberFormat="1" applyFont="1" applyFill="1" applyBorder="1" applyAlignment="1" applyProtection="1">
      <alignment horizontal="left"/>
      <protection/>
    </xf>
    <xf numFmtId="0" fontId="1" fillId="0" borderId="0" xfId="33" applyNumberFormat="1" applyFont="1" applyFill="1" applyBorder="1" applyAlignment="1" applyProtection="1">
      <alignment/>
      <protection/>
    </xf>
    <xf numFmtId="0" fontId="1" fillId="0" borderId="0" xfId="33" applyNumberFormat="1" applyFont="1" applyFill="1" applyBorder="1" applyAlignment="1" applyProtection="1">
      <alignment horizontal="left"/>
      <protection/>
    </xf>
    <xf numFmtId="0" fontId="53" fillId="9" borderId="13" xfId="0" applyFont="1" applyFill="1" applyBorder="1" applyAlignment="1">
      <alignment horizontal="center"/>
    </xf>
    <xf numFmtId="0" fontId="53" fillId="9" borderId="13" xfId="0" applyFont="1" applyFill="1" applyBorder="1" applyAlignment="1">
      <alignment horizontal="center" wrapText="1"/>
    </xf>
    <xf numFmtId="0" fontId="53" fillId="9" borderId="13" xfId="0" applyFont="1" applyFill="1" applyBorder="1" applyAlignment="1">
      <alignment wrapText="1"/>
    </xf>
    <xf numFmtId="0" fontId="53" fillId="9" borderId="13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0" fillId="15" borderId="16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15" borderId="13" xfId="0" applyFont="1" applyFill="1" applyBorder="1" applyAlignment="1">
      <alignment/>
    </xf>
    <xf numFmtId="0" fontId="0" fillId="15" borderId="13" xfId="0" applyFont="1" applyFill="1" applyBorder="1" applyAlignment="1">
      <alignment horizontal="left"/>
    </xf>
    <xf numFmtId="0" fontId="0" fillId="15" borderId="13" xfId="0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3" fillId="9" borderId="13" xfId="0" applyFont="1" applyFill="1" applyBorder="1" applyAlignment="1">
      <alignment vertical="top" wrapText="1"/>
    </xf>
    <xf numFmtId="0" fontId="53" fillId="9" borderId="13" xfId="0" applyFont="1" applyFill="1" applyBorder="1" applyAlignment="1">
      <alignment horizontal="left" vertical="top" wrapText="1"/>
    </xf>
    <xf numFmtId="0" fontId="53" fillId="9" borderId="13" xfId="0" applyFont="1" applyFill="1" applyBorder="1" applyAlignment="1">
      <alignment horizontal="center" vertical="top"/>
    </xf>
    <xf numFmtId="0" fontId="46" fillId="2" borderId="13" xfId="0" applyFont="1" applyFill="1" applyBorder="1" applyAlignment="1">
      <alignment horizontal="center"/>
    </xf>
    <xf numFmtId="0" fontId="0" fillId="15" borderId="13" xfId="0" applyFont="1" applyFill="1" applyBorder="1" applyAlignment="1">
      <alignment horizontal="left" vertical="top"/>
    </xf>
    <xf numFmtId="0" fontId="53" fillId="9" borderId="13" xfId="0" applyFont="1" applyFill="1" applyBorder="1" applyAlignment="1">
      <alignment horizontal="left" vertical="top"/>
    </xf>
    <xf numFmtId="0" fontId="53" fillId="2" borderId="13" xfId="0" applyFont="1" applyFill="1" applyBorder="1" applyAlignment="1">
      <alignment horizontal="center"/>
    </xf>
    <xf numFmtId="0" fontId="0" fillId="15" borderId="13" xfId="0" applyFont="1" applyFill="1" applyBorder="1" applyAlignment="1">
      <alignment horizontal="center"/>
    </xf>
    <xf numFmtId="0" fontId="27" fillId="9" borderId="17" xfId="0" applyFont="1" applyFill="1" applyBorder="1" applyAlignment="1">
      <alignment horizontal="center" vertical="center" wrapText="1"/>
    </xf>
    <xf numFmtId="0" fontId="27" fillId="9" borderId="18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7" fillId="9" borderId="24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1" fontId="21" fillId="15" borderId="12" xfId="54" applyNumberFormat="1" applyFont="1" applyFill="1" applyBorder="1" applyAlignment="1">
      <alignment horizontal="left" vertical="center" wrapText="1"/>
      <protection/>
    </xf>
    <xf numFmtId="1" fontId="21" fillId="15" borderId="12" xfId="54" applyNumberFormat="1" applyFont="1" applyFill="1" applyBorder="1" applyAlignment="1">
      <alignment horizontal="center" vertical="center" wrapText="1"/>
      <protection/>
    </xf>
    <xf numFmtId="181" fontId="21" fillId="15" borderId="12" xfId="54" applyNumberFormat="1" applyFont="1" applyFill="1" applyBorder="1" applyAlignment="1">
      <alignment horizontal="center" vertical="center" wrapText="1"/>
      <protection/>
    </xf>
    <xf numFmtId="0" fontId="21" fillId="15" borderId="12" xfId="64" applyNumberFormat="1" applyFont="1" applyFill="1" applyBorder="1" applyAlignment="1" applyProtection="1">
      <alignment horizontal="center" vertical="center" wrapText="1"/>
      <protection/>
    </xf>
    <xf numFmtId="0" fontId="21" fillId="15" borderId="12" xfId="54" applyFont="1" applyFill="1" applyBorder="1" applyAlignment="1">
      <alignment horizontal="left" vertical="center" wrapText="1"/>
      <protection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2" fillId="2" borderId="12" xfId="0" applyFont="1" applyFill="1" applyBorder="1" applyAlignment="1">
      <alignment vertical="center" wrapText="1"/>
    </xf>
    <xf numFmtId="1" fontId="29" fillId="0" borderId="12" xfId="0" applyNumberFormat="1" applyFont="1" applyBorder="1" applyAlignment="1">
      <alignment horizontal="center" vertical="center" wrapText="1"/>
    </xf>
    <xf numFmtId="1" fontId="29" fillId="0" borderId="12" xfId="0" applyNumberFormat="1" applyFont="1" applyBorder="1" applyAlignment="1">
      <alignment vertical="center" wrapText="1"/>
    </xf>
    <xf numFmtId="1" fontId="31" fillId="0" borderId="12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5" fillId="0" borderId="12" xfId="56" applyFont="1" applyBorder="1" applyAlignment="1">
      <alignment horizontal="center" vertical="center" wrapText="1"/>
      <protection/>
    </xf>
    <xf numFmtId="0" fontId="56" fillId="9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wrapText="1"/>
    </xf>
    <xf numFmtId="3" fontId="21" fillId="0" borderId="12" xfId="0" applyNumberFormat="1" applyFont="1" applyFill="1" applyBorder="1" applyAlignment="1">
      <alignment wrapText="1"/>
    </xf>
    <xf numFmtId="0" fontId="21" fillId="0" borderId="12" xfId="0" applyFont="1" applyBorder="1" applyAlignment="1">
      <alignment vertical="center" wrapText="1"/>
    </xf>
    <xf numFmtId="0" fontId="21" fillId="20" borderId="12" xfId="0" applyFont="1" applyFill="1" applyBorder="1" applyAlignment="1">
      <alignment horizontal="center" wrapText="1"/>
    </xf>
    <xf numFmtId="0" fontId="21" fillId="20" borderId="12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3" fontId="21" fillId="0" borderId="13" xfId="0" applyNumberFormat="1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 horizontal="center" wrapText="1"/>
    </xf>
    <xf numFmtId="0" fontId="57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horizontal="center" vertical="center" wrapText="1"/>
    </xf>
    <xf numFmtId="3" fontId="59" fillId="0" borderId="13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 wrapText="1"/>
    </xf>
    <xf numFmtId="3" fontId="57" fillId="0" borderId="13" xfId="0" applyNumberFormat="1" applyFont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center" vertical="center" wrapText="1"/>
    </xf>
    <xf numFmtId="182" fontId="57" fillId="0" borderId="13" xfId="0" applyNumberFormat="1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47" fillId="9" borderId="12" xfId="33" applyNumberFormat="1" applyFont="1" applyFill="1" applyBorder="1" applyAlignment="1" applyProtection="1">
      <alignment horizontal="center" wrapText="1"/>
      <protection/>
    </xf>
    <xf numFmtId="3" fontId="50" fillId="0" borderId="12" xfId="33" applyNumberFormat="1" applyFont="1" applyFill="1" applyBorder="1" applyAlignment="1" applyProtection="1">
      <alignment horizontal="left" wrapText="1"/>
      <protection/>
    </xf>
    <xf numFmtId="0" fontId="50" fillId="0" borderId="12" xfId="33" applyNumberFormat="1" applyFont="1" applyFill="1" applyBorder="1" applyAlignment="1" applyProtection="1">
      <alignment horizontal="left" wrapText="1"/>
      <protection/>
    </xf>
    <xf numFmtId="0" fontId="0" fillId="22" borderId="16" xfId="0" applyFont="1" applyFill="1" applyBorder="1" applyAlignment="1">
      <alignment horizontal="center"/>
    </xf>
    <xf numFmtId="0" fontId="54" fillId="22" borderId="13" xfId="0" applyFont="1" applyFill="1" applyBorder="1" applyAlignment="1">
      <alignment horizontal="center"/>
    </xf>
    <xf numFmtId="9" fontId="0" fillId="0" borderId="0" xfId="59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23" borderId="12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2" xfId="0" applyFill="1" applyBorder="1" applyAlignment="1">
      <alignment horizontal="center" wrapText="1"/>
    </xf>
    <xf numFmtId="0" fontId="24" fillId="25" borderId="13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39" fillId="9" borderId="12" xfId="56" applyFont="1" applyFill="1" applyBorder="1" applyAlignment="1">
      <alignment horizontal="center" vertical="center" wrapText="1"/>
      <protection/>
    </xf>
    <xf numFmtId="0" fontId="21" fillId="26" borderId="12" xfId="0" applyFont="1" applyFill="1" applyBorder="1" applyAlignment="1">
      <alignment horizontal="left" vertical="center" wrapText="1"/>
    </xf>
    <xf numFmtId="0" fontId="21" fillId="26" borderId="12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right"/>
    </xf>
    <xf numFmtId="0" fontId="0" fillId="25" borderId="12" xfId="0" applyFill="1" applyBorder="1" applyAlignment="1">
      <alignment/>
    </xf>
    <xf numFmtId="49" fontId="21" fillId="25" borderId="12" xfId="0" applyNumberFormat="1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28" borderId="12" xfId="0" applyFont="1" applyFill="1" applyBorder="1" applyAlignment="1">
      <alignment horizontal="center" vertical="center" wrapText="1"/>
    </xf>
    <xf numFmtId="0" fontId="21" fillId="29" borderId="13" xfId="0" applyFont="1" applyFill="1" applyBorder="1" applyAlignment="1">
      <alignment horizontal="center" wrapText="1"/>
    </xf>
    <xf numFmtId="0" fontId="21" fillId="25" borderId="13" xfId="0" applyFont="1" applyFill="1" applyBorder="1" applyAlignment="1">
      <alignment wrapText="1"/>
    </xf>
    <xf numFmtId="0" fontId="21" fillId="29" borderId="13" xfId="0" applyFont="1" applyFill="1" applyBorder="1" applyAlignment="1">
      <alignment horizontal="left" wrapText="1"/>
    </xf>
    <xf numFmtId="0" fontId="0" fillId="0" borderId="28" xfId="0" applyBorder="1" applyAlignment="1">
      <alignment wrapText="1"/>
    </xf>
    <xf numFmtId="0" fontId="27" fillId="29" borderId="13" xfId="0" applyFont="1" applyFill="1" applyBorder="1" applyAlignment="1">
      <alignment horizontal="center" vertical="top" wrapText="1"/>
    </xf>
    <xf numFmtId="0" fontId="21" fillId="29" borderId="13" xfId="0" applyFont="1" applyFill="1" applyBorder="1" applyAlignment="1">
      <alignment horizontal="center" vertical="top" wrapText="1"/>
    </xf>
    <xf numFmtId="0" fontId="21" fillId="29" borderId="13" xfId="0" applyFont="1" applyFill="1" applyBorder="1" applyAlignment="1">
      <alignment horizontal="left" vertical="top" wrapText="1"/>
    </xf>
    <xf numFmtId="0" fontId="21" fillId="30" borderId="13" xfId="0" applyFont="1" applyFill="1" applyBorder="1" applyAlignment="1">
      <alignment horizontal="center" wrapText="1"/>
    </xf>
    <xf numFmtId="0" fontId="21" fillId="27" borderId="13" xfId="0" applyFont="1" applyFill="1" applyBorder="1" applyAlignment="1">
      <alignment horizontal="center" wrapText="1"/>
    </xf>
    <xf numFmtId="3" fontId="21" fillId="25" borderId="13" xfId="0" applyNumberFormat="1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60" fillId="31" borderId="12" xfId="0" applyFont="1" applyFill="1" applyBorder="1" applyAlignment="1">
      <alignment horizontal="center" wrapText="1"/>
    </xf>
    <xf numFmtId="0" fontId="57" fillId="31" borderId="12" xfId="0" applyFont="1" applyFill="1" applyBorder="1" applyAlignment="1">
      <alignment horizontal="center" wrapText="1"/>
    </xf>
    <xf numFmtId="0" fontId="57" fillId="31" borderId="12" xfId="0" applyFont="1" applyFill="1" applyBorder="1" applyAlignment="1">
      <alignment horizontal="left" wrapText="1"/>
    </xf>
    <xf numFmtId="0" fontId="58" fillId="31" borderId="12" xfId="0" applyFont="1" applyFill="1" applyBorder="1" applyAlignment="1">
      <alignment horizontal="center" wrapText="1"/>
    </xf>
    <xf numFmtId="0" fontId="43" fillId="31" borderId="12" xfId="0" applyFont="1" applyFill="1" applyBorder="1" applyAlignment="1">
      <alignment horizontal="center" wrapText="1"/>
    </xf>
    <xf numFmtId="0" fontId="43" fillId="31" borderId="12" xfId="0" applyFont="1" applyFill="1" applyBorder="1" applyAlignment="1">
      <alignment horizontal="left" wrapText="1"/>
    </xf>
    <xf numFmtId="0" fontId="27" fillId="31" borderId="12" xfId="0" applyFont="1" applyFill="1" applyBorder="1" applyAlignment="1">
      <alignment horizontal="center" wrapText="1"/>
    </xf>
    <xf numFmtId="0" fontId="21" fillId="31" borderId="12" xfId="0" applyFont="1" applyFill="1" applyBorder="1" applyAlignment="1">
      <alignment horizontal="left" wrapText="1"/>
    </xf>
    <xf numFmtId="0" fontId="21" fillId="31" borderId="12" xfId="0" applyFont="1" applyFill="1" applyBorder="1" applyAlignment="1">
      <alignment horizontal="center" wrapText="1"/>
    </xf>
    <xf numFmtId="0" fontId="27" fillId="31" borderId="12" xfId="0" applyFont="1" applyFill="1" applyBorder="1" applyAlignment="1">
      <alignment horizontal="center" vertical="center" wrapText="1"/>
    </xf>
    <xf numFmtId="0" fontId="21" fillId="31" borderId="12" xfId="0" applyFont="1" applyFill="1" applyBorder="1" applyAlignment="1">
      <alignment horizontal="left" vertical="center" wrapText="1"/>
    </xf>
    <xf numFmtId="0" fontId="27" fillId="32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19" borderId="13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27" fillId="9" borderId="13" xfId="0" applyFont="1" applyFill="1" applyBorder="1" applyAlignment="1">
      <alignment horizontal="center" vertical="top" wrapText="1"/>
    </xf>
    <xf numFmtId="0" fontId="22" fillId="29" borderId="13" xfId="0" applyFont="1" applyFill="1" applyBorder="1" applyAlignment="1">
      <alignment horizontal="center" vertical="center" wrapText="1"/>
    </xf>
    <xf numFmtId="0" fontId="24" fillId="29" borderId="13" xfId="0" applyFont="1" applyFill="1" applyBorder="1" applyAlignment="1">
      <alignment horizontal="center" vertical="center" wrapText="1"/>
    </xf>
    <xf numFmtId="3" fontId="24" fillId="29" borderId="13" xfId="0" applyNumberFormat="1" applyFont="1" applyFill="1" applyBorder="1" applyAlignment="1">
      <alignment horizontal="center" vertical="center" wrapText="1"/>
    </xf>
    <xf numFmtId="0" fontId="24" fillId="29" borderId="13" xfId="0" applyFont="1" applyFill="1" applyBorder="1" applyAlignment="1">
      <alignment horizontal="left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wrapText="1"/>
    </xf>
    <xf numFmtId="0" fontId="27" fillId="2" borderId="12" xfId="0" applyFont="1" applyFill="1" applyBorder="1" applyAlignment="1">
      <alignment horizontal="center" vertical="center" wrapText="1"/>
    </xf>
    <xf numFmtId="0" fontId="21" fillId="15" borderId="12" xfId="54" applyFont="1" applyFill="1" applyBorder="1" applyAlignment="1">
      <alignment horizontal="center" vertical="center" wrapText="1"/>
      <protection/>
    </xf>
    <xf numFmtId="0" fontId="22" fillId="2" borderId="12" xfId="55" applyFont="1" applyFill="1" applyBorder="1" applyAlignment="1">
      <alignment horizontal="center" vertical="center" wrapText="1"/>
      <protection/>
    </xf>
    <xf numFmtId="0" fontId="22" fillId="2" borderId="12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32" fillId="9" borderId="12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wrapText="1"/>
    </xf>
    <xf numFmtId="0" fontId="27" fillId="36" borderId="12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wrapText="1"/>
    </xf>
    <xf numFmtId="0" fontId="60" fillId="21" borderId="12" xfId="0" applyFont="1" applyFill="1" applyBorder="1" applyAlignment="1">
      <alignment horizontal="center" wrapText="1"/>
    </xf>
    <xf numFmtId="0" fontId="58" fillId="21" borderId="12" xfId="0" applyFont="1" applyFill="1" applyBorder="1" applyAlignment="1">
      <alignment horizontal="center" wrapText="1"/>
    </xf>
    <xf numFmtId="0" fontId="21" fillId="9" borderId="13" xfId="0" applyFont="1" applyFill="1" applyBorder="1" applyAlignment="1">
      <alignment wrapText="1"/>
    </xf>
    <xf numFmtId="0" fontId="25" fillId="9" borderId="13" xfId="0" applyFont="1" applyFill="1" applyBorder="1" applyAlignment="1">
      <alignment horizontal="center" wrapText="1"/>
    </xf>
    <xf numFmtId="0" fontId="21" fillId="9" borderId="13" xfId="0" applyFont="1" applyFill="1" applyBorder="1" applyAlignment="1">
      <alignment horizontal="center" wrapText="1"/>
    </xf>
    <xf numFmtId="0" fontId="27" fillId="9" borderId="10" xfId="0" applyFont="1" applyFill="1" applyBorder="1" applyAlignment="1">
      <alignment horizontal="center" wrapText="1"/>
    </xf>
    <xf numFmtId="0" fontId="0" fillId="0" borderId="28" xfId="0" applyBorder="1" applyAlignment="1">
      <alignment wrapText="1"/>
    </xf>
    <xf numFmtId="0" fontId="27" fillId="9" borderId="13" xfId="0" applyFont="1" applyFill="1" applyBorder="1" applyAlignment="1">
      <alignment horizontal="center" vertical="center" wrapText="1"/>
    </xf>
    <xf numFmtId="0" fontId="44" fillId="9" borderId="39" xfId="0" applyFont="1" applyFill="1" applyBorder="1" applyAlignment="1">
      <alignment horizontal="center" wrapText="1"/>
    </xf>
    <xf numFmtId="0" fontId="44" fillId="9" borderId="13" xfId="0" applyFont="1" applyFill="1" applyBorder="1" applyAlignment="1">
      <alignment horizontal="center" vertical="center" wrapText="1"/>
    </xf>
    <xf numFmtId="0" fontId="44" fillId="9" borderId="16" xfId="0" applyFont="1" applyFill="1" applyBorder="1" applyAlignment="1">
      <alignment horizontal="center" wrapText="1"/>
    </xf>
    <xf numFmtId="0" fontId="44" fillId="9" borderId="13" xfId="0" applyFont="1" applyFill="1" applyBorder="1" applyAlignment="1">
      <alignment horizontal="center" wrapText="1"/>
    </xf>
    <xf numFmtId="0" fontId="60" fillId="9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9" fillId="15" borderId="13" xfId="0" applyFont="1" applyFill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15" borderId="13" xfId="0" applyFont="1" applyFill="1" applyBorder="1" applyAlignment="1">
      <alignment horizontal="center" vertical="center" wrapText="1"/>
    </xf>
    <xf numFmtId="0" fontId="47" fillId="2" borderId="12" xfId="33" applyNumberFormat="1" applyFont="1" applyFill="1" applyBorder="1" applyAlignment="1" applyProtection="1">
      <alignment horizontal="center" textRotation="90" wrapText="1"/>
      <protection/>
    </xf>
    <xf numFmtId="0" fontId="47" fillId="0" borderId="12" xfId="33" applyNumberFormat="1" applyFont="1" applyFill="1" applyBorder="1" applyAlignment="1" applyProtection="1">
      <alignment horizontal="left" wrapText="1"/>
      <protection/>
    </xf>
    <xf numFmtId="0" fontId="51" fillId="9" borderId="12" xfId="33" applyNumberFormat="1" applyFont="1" applyFill="1" applyBorder="1" applyAlignment="1" applyProtection="1">
      <alignment horizontal="center" vertical="center" wrapText="1"/>
      <protection/>
    </xf>
    <xf numFmtId="0" fontId="44" fillId="0" borderId="12" xfId="33" applyNumberFormat="1" applyFont="1" applyFill="1" applyBorder="1" applyAlignment="1" applyProtection="1">
      <alignment horizontal="center" vertical="center" textRotation="90" wrapText="1"/>
      <protection/>
    </xf>
    <xf numFmtId="0" fontId="47" fillId="9" borderId="12" xfId="33" applyNumberFormat="1" applyFont="1" applyFill="1" applyBorder="1" applyAlignment="1" applyProtection="1">
      <alignment horizontal="center" vertical="center"/>
      <protection/>
    </xf>
    <xf numFmtId="0" fontId="47" fillId="0" borderId="12" xfId="33" applyNumberFormat="1" applyFont="1" applyFill="1" applyBorder="1" applyAlignment="1" applyProtection="1">
      <alignment horizontal="center" vertical="center" textRotation="90" wrapText="1"/>
      <protection/>
    </xf>
    <xf numFmtId="0" fontId="45" fillId="0" borderId="12" xfId="0" applyNumberFormat="1" applyFont="1" applyFill="1" applyBorder="1" applyAlignment="1">
      <alignment horizontal="left"/>
    </xf>
    <xf numFmtId="0" fontId="51" fillId="9" borderId="12" xfId="33" applyNumberFormat="1" applyFont="1" applyFill="1" applyBorder="1" applyAlignment="1" applyProtection="1">
      <alignment horizontal="center" vertical="center"/>
      <protection/>
    </xf>
    <xf numFmtId="0" fontId="32" fillId="9" borderId="13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2" fillId="9" borderId="40" xfId="0" applyFont="1" applyFill="1" applyBorder="1" applyAlignment="1">
      <alignment horizontal="center" vertical="center" wrapText="1"/>
    </xf>
    <xf numFmtId="0" fontId="22" fillId="9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27" fillId="9" borderId="42" xfId="0" applyFont="1" applyFill="1" applyBorder="1" applyAlignment="1">
      <alignment horizontal="center" vertical="center" wrapText="1"/>
    </xf>
    <xf numFmtId="0" fontId="27" fillId="9" borderId="43" xfId="0" applyFont="1" applyFill="1" applyBorder="1" applyAlignment="1">
      <alignment horizontal="center" vertical="center" wrapText="1"/>
    </xf>
    <xf numFmtId="0" fontId="27" fillId="9" borderId="17" xfId="0" applyFont="1" applyFill="1" applyBorder="1" applyAlignment="1">
      <alignment horizontal="center" vertical="center" wrapText="1"/>
    </xf>
    <xf numFmtId="0" fontId="27" fillId="9" borderId="44" xfId="0" applyFont="1" applyFill="1" applyBorder="1" applyAlignment="1">
      <alignment horizontal="center" vertical="center" wrapText="1"/>
    </xf>
    <xf numFmtId="0" fontId="27" fillId="9" borderId="45" xfId="0" applyFont="1" applyFill="1" applyBorder="1" applyAlignment="1">
      <alignment horizontal="center" vertical="center" wrapText="1"/>
    </xf>
    <xf numFmtId="0" fontId="27" fillId="9" borderId="18" xfId="0" applyFont="1" applyFill="1" applyBorder="1" applyAlignment="1">
      <alignment horizontal="center" vertical="center" wrapText="1"/>
    </xf>
    <xf numFmtId="0" fontId="27" fillId="9" borderId="46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 wrapText="1"/>
    </xf>
    <xf numFmtId="0" fontId="22" fillId="9" borderId="48" xfId="0" applyFont="1" applyFill="1" applyBorder="1" applyAlignment="1">
      <alignment horizontal="center" vertical="center" wrapText="1"/>
    </xf>
    <xf numFmtId="0" fontId="55" fillId="9" borderId="46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/>
    </xf>
    <xf numFmtId="0" fontId="24" fillId="0" borderId="10" xfId="0" applyFont="1" applyBorder="1" applyAlignment="1">
      <alignment horizontal="left" vertical="center" wrapText="1"/>
    </xf>
    <xf numFmtId="0" fontId="24" fillId="37" borderId="10" xfId="0" applyFont="1" applyFill="1" applyBorder="1" applyAlignment="1">
      <alignment horizontal="left" vertical="center" wrapText="1"/>
    </xf>
    <xf numFmtId="0" fontId="0" fillId="37" borderId="28" xfId="0" applyFill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_Лист1" xfId="56"/>
    <cellStyle name="Плохой" xfId="57"/>
    <cellStyle name="Поясне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E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8E1C8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7</xdr:row>
      <xdr:rowOff>47625</xdr:rowOff>
    </xdr:from>
    <xdr:to>
      <xdr:col>1</xdr:col>
      <xdr:colOff>2133600</xdr:colOff>
      <xdr:row>39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1133475"/>
          <a:ext cx="838200" cy="460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Данные электродвигатели  могут изготавливаться на напряжение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380/660 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43">
      <selection activeCell="F61" sqref="F61"/>
    </sheetView>
  </sheetViews>
  <sheetFormatPr defaultColWidth="9.140625" defaultRowHeight="18" customHeight="1"/>
  <cols>
    <col min="1" max="1" width="6.8515625" style="15" customWidth="1"/>
    <col min="2" max="2" width="19.7109375" style="15" customWidth="1"/>
    <col min="3" max="3" width="10.28125" style="15" customWidth="1"/>
    <col min="4" max="4" width="11.00390625" style="15" customWidth="1"/>
    <col min="5" max="5" width="22.7109375" style="15" customWidth="1"/>
    <col min="6" max="7" width="13.421875" style="15" customWidth="1"/>
    <col min="8" max="8" width="6.28125" style="15" customWidth="1"/>
    <col min="9" max="9" width="6.8515625" style="15" customWidth="1"/>
    <col min="10" max="10" width="12.00390625" style="15" customWidth="1"/>
    <col min="11" max="11" width="7.7109375" style="15" customWidth="1"/>
    <col min="12" max="12" width="7.8515625" style="15" customWidth="1"/>
    <col min="13" max="13" width="4.140625" style="15" customWidth="1"/>
    <col min="14" max="14" width="14.421875" style="15" customWidth="1"/>
    <col min="15" max="15" width="7.421875" style="15" customWidth="1"/>
    <col min="16" max="16" width="6.00390625" style="15" customWidth="1"/>
    <col min="17" max="17" width="10.7109375" style="15" customWidth="1"/>
    <col min="18" max="18" width="8.421875" style="15" customWidth="1"/>
    <col min="19" max="19" width="8.00390625" style="15" customWidth="1"/>
    <col min="20" max="20" width="4.7109375" style="15" customWidth="1"/>
    <col min="21" max="21" width="14.7109375" style="15" customWidth="1"/>
    <col min="22" max="22" width="7.140625" style="15" customWidth="1"/>
    <col min="23" max="23" width="5.8515625" style="15" customWidth="1"/>
    <col min="24" max="24" width="10.421875" style="15" customWidth="1"/>
    <col min="25" max="25" width="8.00390625" style="15" customWidth="1"/>
    <col min="26" max="26" width="8.28125" style="15" customWidth="1"/>
    <col min="27" max="27" width="3.8515625" style="15" customWidth="1"/>
    <col min="28" max="28" width="14.00390625" style="15" customWidth="1"/>
    <col min="29" max="29" width="7.421875" style="15" customWidth="1"/>
    <col min="30" max="30" width="5.8515625" style="15" customWidth="1"/>
    <col min="31" max="31" width="12.140625" style="15" customWidth="1"/>
    <col min="32" max="32" width="9.140625" style="15" customWidth="1"/>
    <col min="33" max="33" width="7.421875" style="15" customWidth="1"/>
    <col min="34" max="34" width="3.8515625" style="15" customWidth="1"/>
    <col min="35" max="35" width="13.8515625" style="15" customWidth="1"/>
    <col min="36" max="36" width="7.00390625" style="15" customWidth="1"/>
    <col min="37" max="37" width="6.28125" style="15" customWidth="1"/>
    <col min="38" max="38" width="11.7109375" style="15" customWidth="1"/>
    <col min="39" max="39" width="9.140625" style="15" customWidth="1"/>
    <col min="40" max="40" width="7.7109375" style="15" customWidth="1"/>
    <col min="41" max="41" width="3.421875" style="15" customWidth="1"/>
    <col min="42" max="42" width="13.00390625" style="15" customWidth="1"/>
    <col min="43" max="43" width="9.140625" style="15" customWidth="1"/>
    <col min="44" max="44" width="6.140625" style="15" customWidth="1"/>
    <col min="45" max="45" width="12.421875" style="15" customWidth="1"/>
    <col min="46" max="47" width="9.140625" style="15" customWidth="1"/>
    <col min="48" max="48" width="4.140625" style="15" customWidth="1"/>
    <col min="49" max="49" width="13.28125" style="15" customWidth="1"/>
    <col min="50" max="50" width="7.8515625" style="15" customWidth="1"/>
    <col min="51" max="51" width="7.00390625" style="15" customWidth="1"/>
    <col min="52" max="52" width="12.421875" style="15" customWidth="1"/>
    <col min="53" max="16384" width="9.140625" style="15" customWidth="1"/>
  </cols>
  <sheetData>
    <row r="1" spans="1:6" ht="18" customHeight="1">
      <c r="A1" s="241" t="s">
        <v>0</v>
      </c>
      <c r="B1" s="241"/>
      <c r="C1" s="241"/>
      <c r="D1" s="241"/>
      <c r="E1" s="241"/>
      <c r="F1" s="16"/>
    </row>
    <row r="2" spans="1:6" ht="18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7"/>
    </row>
    <row r="3" spans="1:6" ht="18" customHeight="1">
      <c r="A3" s="241" t="s">
        <v>6</v>
      </c>
      <c r="B3" s="241"/>
      <c r="C3" s="241"/>
      <c r="D3" s="241"/>
      <c r="E3" s="241"/>
      <c r="F3" s="16"/>
    </row>
    <row r="4" spans="1:6" ht="18" customHeight="1">
      <c r="A4" s="18">
        <v>1</v>
      </c>
      <c r="B4" s="19" t="s">
        <v>7</v>
      </c>
      <c r="C4" s="12">
        <v>160</v>
      </c>
      <c r="D4" s="12">
        <v>112</v>
      </c>
      <c r="E4" s="12" t="s">
        <v>8</v>
      </c>
      <c r="F4" s="20"/>
    </row>
    <row r="5" spans="1:5" ht="18" customHeight="1">
      <c r="A5" s="18">
        <v>2</v>
      </c>
      <c r="B5" s="19" t="s">
        <v>9</v>
      </c>
      <c r="C5" s="12">
        <v>150</v>
      </c>
      <c r="D5" s="12">
        <v>100</v>
      </c>
      <c r="E5" s="12" t="s">
        <v>10</v>
      </c>
    </row>
    <row r="6" spans="1:5" ht="18" customHeight="1">
      <c r="A6" s="18">
        <v>3</v>
      </c>
      <c r="B6" s="19" t="s">
        <v>11</v>
      </c>
      <c r="C6" s="12">
        <v>135</v>
      </c>
      <c r="D6" s="12">
        <v>80</v>
      </c>
      <c r="E6" s="12" t="s">
        <v>12</v>
      </c>
    </row>
    <row r="7" spans="1:5" ht="18" customHeight="1">
      <c r="A7" s="18"/>
      <c r="B7" s="19" t="s">
        <v>7</v>
      </c>
      <c r="C7" s="12">
        <v>80</v>
      </c>
      <c r="D7" s="12">
        <v>28</v>
      </c>
      <c r="E7" s="12">
        <v>15</v>
      </c>
    </row>
    <row r="8" spans="1:5" ht="18" customHeight="1">
      <c r="A8" s="18"/>
      <c r="B8" s="19" t="s">
        <v>9</v>
      </c>
      <c r="C8" s="12">
        <v>70</v>
      </c>
      <c r="D8" s="12">
        <v>25</v>
      </c>
      <c r="E8" s="12">
        <v>15</v>
      </c>
    </row>
    <row r="9" spans="1:6" ht="18" customHeight="1">
      <c r="A9" s="18">
        <v>4</v>
      </c>
      <c r="B9" s="19" t="s">
        <v>13</v>
      </c>
      <c r="C9" s="12">
        <v>200</v>
      </c>
      <c r="D9" s="12">
        <v>36</v>
      </c>
      <c r="E9" s="12" t="s">
        <v>14</v>
      </c>
      <c r="F9" s="20"/>
    </row>
    <row r="10" spans="1:6" ht="18" customHeight="1">
      <c r="A10" s="18">
        <v>5</v>
      </c>
      <c r="B10" s="19" t="s">
        <v>15</v>
      </c>
      <c r="C10" s="12">
        <v>190</v>
      </c>
      <c r="D10" s="12">
        <v>29.7</v>
      </c>
      <c r="E10" s="12" t="s">
        <v>16</v>
      </c>
      <c r="F10" s="20"/>
    </row>
    <row r="11" spans="1:6" ht="18" customHeight="1">
      <c r="A11" s="18">
        <v>6</v>
      </c>
      <c r="B11" s="19" t="s">
        <v>17</v>
      </c>
      <c r="C11" s="12">
        <v>180</v>
      </c>
      <c r="D11" s="12">
        <v>25</v>
      </c>
      <c r="E11" s="12" t="s">
        <v>18</v>
      </c>
      <c r="F11" s="20"/>
    </row>
    <row r="12" spans="1:6" ht="18" customHeight="1">
      <c r="A12" s="18"/>
      <c r="B12" s="19" t="s">
        <v>2020</v>
      </c>
      <c r="C12" s="12">
        <v>200</v>
      </c>
      <c r="D12" s="12">
        <v>36</v>
      </c>
      <c r="E12" s="12">
        <v>37</v>
      </c>
      <c r="F12" s="20"/>
    </row>
    <row r="13" spans="1:6" ht="18" customHeight="1">
      <c r="A13" s="18"/>
      <c r="B13" s="19" t="s">
        <v>2021</v>
      </c>
      <c r="C13" s="12">
        <v>190</v>
      </c>
      <c r="D13" s="12">
        <v>29.7</v>
      </c>
      <c r="E13" s="12">
        <v>30</v>
      </c>
      <c r="F13" s="20"/>
    </row>
    <row r="14" spans="1:6" ht="18" customHeight="1">
      <c r="A14" s="18"/>
      <c r="B14" s="19" t="s">
        <v>2022</v>
      </c>
      <c r="C14" s="12">
        <v>180</v>
      </c>
      <c r="D14" s="12">
        <v>25</v>
      </c>
      <c r="E14" s="12">
        <v>22</v>
      </c>
      <c r="F14" s="20"/>
    </row>
    <row r="15" spans="1:6" ht="18" customHeight="1">
      <c r="A15" s="18">
        <v>7</v>
      </c>
      <c r="B15" s="19" t="s">
        <v>19</v>
      </c>
      <c r="C15" s="12">
        <v>320</v>
      </c>
      <c r="D15" s="12">
        <v>50</v>
      </c>
      <c r="E15" s="12" t="s">
        <v>20</v>
      </c>
      <c r="F15" s="20"/>
    </row>
    <row r="16" spans="1:6" ht="18" customHeight="1">
      <c r="A16" s="18">
        <v>8</v>
      </c>
      <c r="B16" s="19" t="s">
        <v>21</v>
      </c>
      <c r="C16" s="12">
        <v>300</v>
      </c>
      <c r="D16" s="12">
        <v>40</v>
      </c>
      <c r="E16" s="12" t="s">
        <v>22</v>
      </c>
      <c r="F16" s="20"/>
    </row>
    <row r="17" spans="1:6" ht="18" customHeight="1">
      <c r="A17" s="18"/>
      <c r="B17" s="19" t="s">
        <v>2023</v>
      </c>
      <c r="C17" s="12">
        <v>300</v>
      </c>
      <c r="D17" s="12">
        <v>30</v>
      </c>
      <c r="E17" s="12">
        <v>45</v>
      </c>
      <c r="F17" s="20"/>
    </row>
    <row r="18" spans="1:7" ht="18" customHeight="1">
      <c r="A18" s="18"/>
      <c r="B18" s="19" t="s">
        <v>2024</v>
      </c>
      <c r="C18" s="12">
        <v>320</v>
      </c>
      <c r="D18" s="12">
        <v>50</v>
      </c>
      <c r="E18" s="12">
        <v>75</v>
      </c>
      <c r="F18" s="20"/>
      <c r="G18" s="21"/>
    </row>
    <row r="19" spans="1:7" ht="18" customHeight="1">
      <c r="A19" s="18"/>
      <c r="B19" s="19" t="s">
        <v>2025</v>
      </c>
      <c r="C19" s="12">
        <v>300</v>
      </c>
      <c r="D19" s="12">
        <v>40</v>
      </c>
      <c r="E19" s="12">
        <v>55</v>
      </c>
      <c r="F19" s="20"/>
      <c r="G19" s="21"/>
    </row>
    <row r="20" spans="1:7" ht="18" customHeight="1">
      <c r="A20" s="18"/>
      <c r="B20" s="19" t="s">
        <v>2026</v>
      </c>
      <c r="C20" s="12">
        <v>300</v>
      </c>
      <c r="D20" s="12">
        <v>30</v>
      </c>
      <c r="E20" s="12">
        <v>45</v>
      </c>
      <c r="F20" s="20"/>
      <c r="G20" s="21"/>
    </row>
    <row r="21" spans="1:7" ht="18" customHeight="1">
      <c r="A21" s="18">
        <v>9</v>
      </c>
      <c r="B21" s="19" t="s">
        <v>23</v>
      </c>
      <c r="C21" s="12">
        <v>200</v>
      </c>
      <c r="D21" s="12">
        <v>90</v>
      </c>
      <c r="E21" s="12" t="s">
        <v>8</v>
      </c>
      <c r="F21" s="20"/>
      <c r="G21" s="21"/>
    </row>
    <row r="22" spans="1:7" ht="18" customHeight="1">
      <c r="A22" s="18">
        <v>10</v>
      </c>
      <c r="B22" s="19" t="s">
        <v>24</v>
      </c>
      <c r="C22" s="12">
        <v>180</v>
      </c>
      <c r="D22" s="12">
        <v>74</v>
      </c>
      <c r="E22" s="12" t="s">
        <v>10</v>
      </c>
      <c r="F22" s="20"/>
      <c r="G22" s="21"/>
    </row>
    <row r="23" spans="1:7" ht="18" customHeight="1">
      <c r="A23" s="18">
        <v>11</v>
      </c>
      <c r="B23" s="19" t="s">
        <v>25</v>
      </c>
      <c r="C23" s="12">
        <v>160</v>
      </c>
      <c r="D23" s="12">
        <v>62</v>
      </c>
      <c r="E23" s="12" t="s">
        <v>12</v>
      </c>
      <c r="F23" s="20"/>
      <c r="G23" s="21"/>
    </row>
    <row r="24" spans="1:7" ht="18" customHeight="1">
      <c r="A24" s="18">
        <v>12</v>
      </c>
      <c r="B24" s="19" t="s">
        <v>23</v>
      </c>
      <c r="C24" s="12">
        <v>100</v>
      </c>
      <c r="D24" s="12">
        <v>22</v>
      </c>
      <c r="E24" s="12" t="s">
        <v>26</v>
      </c>
      <c r="F24" s="20"/>
      <c r="G24" s="21"/>
    </row>
    <row r="25" spans="1:7" ht="18" customHeight="1">
      <c r="A25" s="18"/>
      <c r="B25" s="19" t="s">
        <v>2027</v>
      </c>
      <c r="C25" s="12">
        <v>100</v>
      </c>
      <c r="D25" s="12">
        <v>22</v>
      </c>
      <c r="E25" s="12">
        <v>15</v>
      </c>
      <c r="F25" s="20"/>
      <c r="G25" s="21"/>
    </row>
    <row r="26" spans="1:7" ht="18" customHeight="1">
      <c r="A26" s="18"/>
      <c r="B26" s="19" t="s">
        <v>2027</v>
      </c>
      <c r="C26" s="12">
        <v>200</v>
      </c>
      <c r="D26" s="12">
        <v>90</v>
      </c>
      <c r="E26" s="12">
        <v>90</v>
      </c>
      <c r="F26" s="21"/>
      <c r="G26" s="21"/>
    </row>
    <row r="27" spans="1:7" ht="18" customHeight="1">
      <c r="A27" s="18"/>
      <c r="B27" s="19" t="s">
        <v>2028</v>
      </c>
      <c r="C27" s="12">
        <v>180</v>
      </c>
      <c r="D27" s="12">
        <v>74</v>
      </c>
      <c r="E27" s="12">
        <v>75</v>
      </c>
      <c r="F27" s="21"/>
      <c r="G27" s="21"/>
    </row>
    <row r="28" spans="1:7" ht="18" customHeight="1">
      <c r="A28" s="18"/>
      <c r="B28" s="19" t="s">
        <v>2029</v>
      </c>
      <c r="C28" s="12">
        <v>160</v>
      </c>
      <c r="D28" s="12">
        <v>62</v>
      </c>
      <c r="E28" s="12">
        <v>55</v>
      </c>
      <c r="F28" s="21"/>
      <c r="G28" s="21"/>
    </row>
    <row r="29" spans="1:7" ht="18" customHeight="1">
      <c r="A29" s="18">
        <v>13</v>
      </c>
      <c r="B29" s="19" t="s">
        <v>27</v>
      </c>
      <c r="C29" s="12">
        <v>250</v>
      </c>
      <c r="D29" s="12">
        <v>125</v>
      </c>
      <c r="E29" s="12" t="s">
        <v>28</v>
      </c>
      <c r="F29" s="21"/>
      <c r="G29" s="21"/>
    </row>
    <row r="30" spans="1:7" ht="18" customHeight="1">
      <c r="A30" s="18">
        <v>14</v>
      </c>
      <c r="B30" s="19" t="s">
        <v>29</v>
      </c>
      <c r="C30" s="12">
        <v>240</v>
      </c>
      <c r="D30" s="12">
        <v>101</v>
      </c>
      <c r="E30" s="12" t="s">
        <v>30</v>
      </c>
      <c r="F30" s="21"/>
      <c r="G30" s="21"/>
    </row>
    <row r="31" spans="1:7" ht="18" customHeight="1">
      <c r="A31" s="18"/>
      <c r="B31" s="19" t="s">
        <v>27</v>
      </c>
      <c r="C31" s="12">
        <v>125</v>
      </c>
      <c r="D31" s="12">
        <v>30</v>
      </c>
      <c r="E31" s="12">
        <v>30</v>
      </c>
      <c r="F31" s="21"/>
      <c r="G31" s="21"/>
    </row>
    <row r="32" spans="1:7" ht="18" customHeight="1">
      <c r="A32" s="18">
        <v>15</v>
      </c>
      <c r="B32" s="19" t="s">
        <v>31</v>
      </c>
      <c r="C32" s="12">
        <v>315</v>
      </c>
      <c r="D32" s="12">
        <v>50</v>
      </c>
      <c r="E32" s="12" t="s">
        <v>10</v>
      </c>
      <c r="F32" s="21"/>
      <c r="G32" s="21"/>
    </row>
    <row r="33" spans="1:7" ht="18" customHeight="1">
      <c r="A33" s="18">
        <v>16</v>
      </c>
      <c r="B33" s="19" t="s">
        <v>32</v>
      </c>
      <c r="C33" s="12">
        <v>300</v>
      </c>
      <c r="D33" s="12">
        <v>42</v>
      </c>
      <c r="E33" s="12" t="s">
        <v>12</v>
      </c>
      <c r="F33" s="21"/>
      <c r="G33" s="21"/>
    </row>
    <row r="34" spans="1:7" ht="18" customHeight="1">
      <c r="A34" s="18">
        <v>17</v>
      </c>
      <c r="B34" s="19" t="s">
        <v>33</v>
      </c>
      <c r="C34" s="12">
        <v>220</v>
      </c>
      <c r="D34" s="12">
        <v>36</v>
      </c>
      <c r="E34" s="12" t="s">
        <v>34</v>
      </c>
      <c r="F34" s="21"/>
      <c r="G34" s="21"/>
    </row>
    <row r="35" spans="1:7" ht="18" customHeight="1">
      <c r="A35" s="18"/>
      <c r="B35" s="19" t="s">
        <v>2030</v>
      </c>
      <c r="C35" s="12">
        <v>315</v>
      </c>
      <c r="D35" s="12">
        <v>50</v>
      </c>
      <c r="E35" s="12">
        <v>75</v>
      </c>
      <c r="F35" s="21"/>
      <c r="G35" s="21"/>
    </row>
    <row r="36" spans="1:7" ht="18" customHeight="1">
      <c r="A36" s="18"/>
      <c r="B36" s="19" t="s">
        <v>2031</v>
      </c>
      <c r="C36" s="12">
        <v>300</v>
      </c>
      <c r="D36" s="12">
        <v>42</v>
      </c>
      <c r="E36" s="12">
        <v>55</v>
      </c>
      <c r="F36" s="21"/>
      <c r="G36" s="21"/>
    </row>
    <row r="37" spans="1:7" ht="18" customHeight="1">
      <c r="A37" s="18"/>
      <c r="B37" s="19" t="s">
        <v>2032</v>
      </c>
      <c r="C37" s="12">
        <v>220</v>
      </c>
      <c r="D37" s="12">
        <v>36</v>
      </c>
      <c r="E37" s="12">
        <v>45</v>
      </c>
      <c r="F37" s="21"/>
      <c r="G37" s="21"/>
    </row>
    <row r="38" spans="1:7" ht="18" customHeight="1">
      <c r="A38" s="18">
        <v>18</v>
      </c>
      <c r="B38" s="19" t="s">
        <v>35</v>
      </c>
      <c r="C38" s="12">
        <v>315</v>
      </c>
      <c r="D38" s="12">
        <v>71</v>
      </c>
      <c r="E38" s="12" t="s">
        <v>36</v>
      </c>
      <c r="F38" s="21"/>
      <c r="G38" s="21"/>
    </row>
    <row r="39" spans="1:7" ht="18" customHeight="1">
      <c r="A39" s="18">
        <v>19</v>
      </c>
      <c r="B39" s="19" t="s">
        <v>37</v>
      </c>
      <c r="C39" s="12">
        <v>300</v>
      </c>
      <c r="D39" s="12">
        <v>60</v>
      </c>
      <c r="E39" s="12" t="s">
        <v>8</v>
      </c>
      <c r="F39" s="21"/>
      <c r="G39" s="21"/>
    </row>
    <row r="40" spans="1:7" ht="18" customHeight="1">
      <c r="A40" s="18"/>
      <c r="B40" s="19" t="s">
        <v>35</v>
      </c>
      <c r="C40" s="12">
        <v>150</v>
      </c>
      <c r="D40" s="12">
        <v>18</v>
      </c>
      <c r="E40" s="12">
        <v>18.5</v>
      </c>
      <c r="F40" s="21"/>
      <c r="G40" s="21"/>
    </row>
    <row r="41" spans="1:7" ht="18" customHeight="1">
      <c r="A41" s="18"/>
      <c r="B41" s="19" t="s">
        <v>2033</v>
      </c>
      <c r="C41" s="12">
        <v>315</v>
      </c>
      <c r="D41" s="12">
        <v>71</v>
      </c>
      <c r="E41" s="12">
        <v>110</v>
      </c>
      <c r="F41" s="21"/>
      <c r="G41" s="21"/>
    </row>
    <row r="42" spans="1:7" ht="18" customHeight="1">
      <c r="A42" s="18"/>
      <c r="B42" s="19" t="s">
        <v>2034</v>
      </c>
      <c r="C42" s="12">
        <v>300</v>
      </c>
      <c r="D42" s="12">
        <v>60</v>
      </c>
      <c r="E42" s="12">
        <v>90</v>
      </c>
      <c r="F42" s="21"/>
      <c r="G42" s="21"/>
    </row>
    <row r="43" spans="1:7" ht="18" customHeight="1">
      <c r="A43" s="18"/>
      <c r="B43" s="19" t="s">
        <v>2033</v>
      </c>
      <c r="C43" s="12">
        <v>150</v>
      </c>
      <c r="D43" s="12">
        <v>18</v>
      </c>
      <c r="E43" s="12">
        <v>18.5</v>
      </c>
      <c r="F43" s="21"/>
      <c r="G43" s="21"/>
    </row>
    <row r="44" spans="1:7" ht="18" customHeight="1">
      <c r="A44" s="18">
        <v>20</v>
      </c>
      <c r="B44" s="189" t="s">
        <v>38</v>
      </c>
      <c r="C44" s="190">
        <v>500</v>
      </c>
      <c r="D44" s="190">
        <v>63</v>
      </c>
      <c r="E44" s="190" t="s">
        <v>39</v>
      </c>
      <c r="F44" s="21"/>
      <c r="G44" s="21"/>
    </row>
    <row r="45" spans="1:7" ht="18" customHeight="1">
      <c r="A45" s="18">
        <v>21</v>
      </c>
      <c r="B45" s="189" t="s">
        <v>40</v>
      </c>
      <c r="C45" s="12">
        <v>450</v>
      </c>
      <c r="D45" s="12">
        <v>53</v>
      </c>
      <c r="E45" s="12" t="s">
        <v>41</v>
      </c>
      <c r="F45" s="21"/>
      <c r="G45" s="21"/>
    </row>
    <row r="46" spans="1:7" ht="18" customHeight="1">
      <c r="A46" s="18">
        <v>22</v>
      </c>
      <c r="B46" s="189" t="s">
        <v>42</v>
      </c>
      <c r="C46" s="12">
        <v>400</v>
      </c>
      <c r="D46" s="12">
        <v>44</v>
      </c>
      <c r="E46" s="12" t="s">
        <v>43</v>
      </c>
      <c r="F46" s="21"/>
      <c r="G46" s="21"/>
    </row>
    <row r="47" spans="1:7" ht="18" customHeight="1">
      <c r="A47" s="18"/>
      <c r="B47" s="189" t="s">
        <v>2109</v>
      </c>
      <c r="C47" s="12">
        <v>500</v>
      </c>
      <c r="D47" s="12">
        <v>63</v>
      </c>
      <c r="E47" s="12">
        <v>160</v>
      </c>
      <c r="F47" s="21"/>
      <c r="G47" s="21"/>
    </row>
    <row r="48" spans="1:7" ht="18" customHeight="1">
      <c r="A48" s="18"/>
      <c r="B48" s="189" t="s">
        <v>2110</v>
      </c>
      <c r="C48" s="12">
        <v>450</v>
      </c>
      <c r="D48" s="12">
        <v>53</v>
      </c>
      <c r="E48" s="12">
        <v>110</v>
      </c>
      <c r="F48" s="21"/>
      <c r="G48" s="21"/>
    </row>
    <row r="49" spans="1:7" ht="18" customHeight="1">
      <c r="A49" s="18"/>
      <c r="B49" s="189" t="s">
        <v>2111</v>
      </c>
      <c r="C49" s="12">
        <v>400</v>
      </c>
      <c r="D49" s="12">
        <v>44</v>
      </c>
      <c r="E49" s="12">
        <v>90</v>
      </c>
      <c r="F49" s="21"/>
      <c r="G49" s="21"/>
    </row>
    <row r="50" spans="1:7" ht="18" customHeight="1">
      <c r="A50" s="18">
        <v>23</v>
      </c>
      <c r="B50" s="19" t="s">
        <v>44</v>
      </c>
      <c r="C50" s="12">
        <v>630</v>
      </c>
      <c r="D50" s="12">
        <v>90</v>
      </c>
      <c r="E50" s="12" t="s">
        <v>45</v>
      </c>
      <c r="F50" s="21"/>
      <c r="G50" s="21"/>
    </row>
    <row r="51" spans="1:7" ht="18" customHeight="1">
      <c r="A51" s="18">
        <v>24</v>
      </c>
      <c r="B51" s="19" t="s">
        <v>46</v>
      </c>
      <c r="C51" s="12">
        <v>550</v>
      </c>
      <c r="D51" s="12">
        <v>74</v>
      </c>
      <c r="E51" s="12" t="s">
        <v>47</v>
      </c>
      <c r="F51" s="21"/>
      <c r="G51" s="21"/>
    </row>
    <row r="52" spans="1:7" ht="18" customHeight="1">
      <c r="A52" s="18">
        <v>25</v>
      </c>
      <c r="B52" s="19" t="s">
        <v>48</v>
      </c>
      <c r="C52" s="12">
        <v>500</v>
      </c>
      <c r="D52" s="12">
        <v>60</v>
      </c>
      <c r="E52" s="12" t="s">
        <v>39</v>
      </c>
      <c r="F52" s="21"/>
      <c r="G52" s="21"/>
    </row>
    <row r="53" spans="1:7" ht="18" customHeight="1">
      <c r="A53" s="18">
        <v>26</v>
      </c>
      <c r="B53" s="19" t="s">
        <v>44</v>
      </c>
      <c r="C53" s="12">
        <v>500</v>
      </c>
      <c r="D53" s="12">
        <v>38</v>
      </c>
      <c r="E53" s="12" t="s">
        <v>49</v>
      </c>
      <c r="F53" s="21"/>
      <c r="G53" s="21"/>
    </row>
    <row r="54" spans="1:6" ht="18" customHeight="1">
      <c r="A54" s="18">
        <v>27</v>
      </c>
      <c r="B54" s="19" t="s">
        <v>46</v>
      </c>
      <c r="C54" s="12">
        <v>470</v>
      </c>
      <c r="D54" s="12">
        <v>30</v>
      </c>
      <c r="E54" s="12" t="s">
        <v>50</v>
      </c>
      <c r="F54" s="21"/>
    </row>
    <row r="55" spans="1:6" ht="18" customHeight="1">
      <c r="A55" s="18">
        <v>28</v>
      </c>
      <c r="B55" s="19" t="s">
        <v>48</v>
      </c>
      <c r="C55" s="12">
        <v>420</v>
      </c>
      <c r="D55" s="12">
        <v>25</v>
      </c>
      <c r="E55" s="12" t="s">
        <v>51</v>
      </c>
      <c r="F55" s="21"/>
    </row>
    <row r="56" spans="1:6" ht="18" customHeight="1">
      <c r="A56" s="18"/>
      <c r="B56" s="19" t="s">
        <v>1636</v>
      </c>
      <c r="C56" s="12">
        <v>630</v>
      </c>
      <c r="D56" s="12">
        <v>90</v>
      </c>
      <c r="E56" s="12">
        <v>250</v>
      </c>
      <c r="F56" s="21"/>
    </row>
    <row r="57" spans="1:6" ht="18" customHeight="1">
      <c r="A57" s="18"/>
      <c r="B57" s="19" t="s">
        <v>1637</v>
      </c>
      <c r="C57" s="12">
        <v>550</v>
      </c>
      <c r="D57" s="12">
        <v>74</v>
      </c>
      <c r="E57" s="12">
        <v>200</v>
      </c>
      <c r="F57" s="21"/>
    </row>
    <row r="58" spans="1:6" ht="18" customHeight="1">
      <c r="A58" s="18"/>
      <c r="B58" s="19" t="s">
        <v>1638</v>
      </c>
      <c r="C58" s="12">
        <v>500</v>
      </c>
      <c r="D58" s="12">
        <v>60</v>
      </c>
      <c r="E58" s="12">
        <v>160</v>
      </c>
      <c r="F58" s="21"/>
    </row>
    <row r="59" spans="1:6" ht="18" customHeight="1">
      <c r="A59" s="18"/>
      <c r="B59" s="19" t="s">
        <v>1635</v>
      </c>
      <c r="C59" s="12">
        <v>500</v>
      </c>
      <c r="D59" s="12">
        <v>38</v>
      </c>
      <c r="E59" s="12">
        <v>132</v>
      </c>
      <c r="F59" s="21"/>
    </row>
    <row r="60" spans="1:6" ht="18" customHeight="1">
      <c r="A60" s="18"/>
      <c r="B60" s="19" t="s">
        <v>1637</v>
      </c>
      <c r="C60" s="12">
        <v>470</v>
      </c>
      <c r="D60" s="12">
        <v>30</v>
      </c>
      <c r="E60" s="12">
        <v>75</v>
      </c>
      <c r="F60" s="21"/>
    </row>
    <row r="61" spans="1:6" ht="18" customHeight="1">
      <c r="A61" s="18"/>
      <c r="B61" s="19" t="s">
        <v>1639</v>
      </c>
      <c r="C61" s="12">
        <v>420</v>
      </c>
      <c r="D61" s="12">
        <v>25</v>
      </c>
      <c r="E61" s="12">
        <v>55</v>
      </c>
      <c r="F61" s="21"/>
    </row>
    <row r="62" spans="1:6" ht="18" customHeight="1">
      <c r="A62" s="18">
        <v>29</v>
      </c>
      <c r="B62" s="19" t="s">
        <v>53</v>
      </c>
      <c r="C62" s="12">
        <v>800</v>
      </c>
      <c r="D62" s="12">
        <v>56</v>
      </c>
      <c r="E62" s="12" t="s">
        <v>47</v>
      </c>
      <c r="F62" s="21"/>
    </row>
    <row r="63" spans="1:5" ht="18" customHeight="1">
      <c r="A63" s="18">
        <v>30</v>
      </c>
      <c r="B63" s="19" t="s">
        <v>54</v>
      </c>
      <c r="C63" s="12">
        <v>740</v>
      </c>
      <c r="D63" s="12">
        <v>48</v>
      </c>
      <c r="E63" s="12" t="s">
        <v>55</v>
      </c>
    </row>
    <row r="64" spans="1:5" ht="18" customHeight="1">
      <c r="A64" s="18">
        <v>31</v>
      </c>
      <c r="B64" s="19" t="s">
        <v>56</v>
      </c>
      <c r="C64" s="12">
        <v>700</v>
      </c>
      <c r="D64" s="12">
        <v>40</v>
      </c>
      <c r="E64" s="12" t="s">
        <v>41</v>
      </c>
    </row>
    <row r="65" spans="1:5" ht="18" customHeight="1">
      <c r="A65" s="18">
        <v>32</v>
      </c>
      <c r="B65" s="19" t="s">
        <v>1640</v>
      </c>
      <c r="C65" s="12">
        <v>800</v>
      </c>
      <c r="D65" s="12">
        <v>56</v>
      </c>
      <c r="E65" s="12">
        <v>200</v>
      </c>
    </row>
    <row r="66" spans="1:5" ht="18" customHeight="1">
      <c r="A66" s="18">
        <v>33</v>
      </c>
      <c r="B66" s="19" t="s">
        <v>1641</v>
      </c>
      <c r="C66" s="12">
        <v>740</v>
      </c>
      <c r="D66" s="12">
        <v>48</v>
      </c>
      <c r="E66" s="12">
        <v>132</v>
      </c>
    </row>
    <row r="67" spans="1:5" ht="18" customHeight="1">
      <c r="A67" s="18">
        <v>34</v>
      </c>
      <c r="B67" s="19" t="s">
        <v>1642</v>
      </c>
      <c r="C67" s="12">
        <v>700</v>
      </c>
      <c r="D67" s="12">
        <v>40</v>
      </c>
      <c r="E67" s="12">
        <v>110</v>
      </c>
    </row>
    <row r="68" spans="1:5" ht="18" customHeight="1">
      <c r="A68" s="18"/>
      <c r="B68" s="19" t="s">
        <v>57</v>
      </c>
      <c r="C68" s="12">
        <v>1250</v>
      </c>
      <c r="D68" s="12">
        <v>63</v>
      </c>
      <c r="E68" s="12" t="s">
        <v>52</v>
      </c>
    </row>
    <row r="69" spans="1:5" ht="18" customHeight="1">
      <c r="A69" s="18"/>
      <c r="B69" s="19" t="s">
        <v>58</v>
      </c>
      <c r="C69" s="12">
        <v>1100</v>
      </c>
      <c r="D69" s="12">
        <v>52.5</v>
      </c>
      <c r="E69" s="12" t="s">
        <v>45</v>
      </c>
    </row>
    <row r="70" spans="1:5" ht="18" customHeight="1">
      <c r="A70" s="18"/>
      <c r="B70" s="19" t="s">
        <v>59</v>
      </c>
      <c r="C70" s="12">
        <v>1050</v>
      </c>
      <c r="D70" s="12">
        <v>44</v>
      </c>
      <c r="E70" s="12" t="s">
        <v>47</v>
      </c>
    </row>
    <row r="71" spans="1:5" ht="18" customHeight="1">
      <c r="A71" s="18">
        <v>35</v>
      </c>
      <c r="B71" s="19" t="s">
        <v>57</v>
      </c>
      <c r="C71" s="12">
        <v>800</v>
      </c>
      <c r="D71" s="12">
        <v>28</v>
      </c>
      <c r="E71" s="12" t="s">
        <v>60</v>
      </c>
    </row>
    <row r="72" spans="1:5" ht="18" customHeight="1">
      <c r="A72" s="18">
        <v>36</v>
      </c>
      <c r="B72" s="19" t="s">
        <v>58</v>
      </c>
      <c r="C72" s="12">
        <v>740</v>
      </c>
      <c r="D72" s="12">
        <v>24</v>
      </c>
      <c r="E72" s="12" t="s">
        <v>50</v>
      </c>
    </row>
    <row r="73" spans="1:5" ht="18" customHeight="1">
      <c r="A73" s="18">
        <v>37</v>
      </c>
      <c r="B73" s="19" t="s">
        <v>59</v>
      </c>
      <c r="C73" s="12">
        <v>710</v>
      </c>
      <c r="D73" s="12">
        <v>20</v>
      </c>
      <c r="E73" s="12" t="s">
        <v>51</v>
      </c>
    </row>
    <row r="74" spans="1:5" ht="18" customHeight="1">
      <c r="A74" s="18">
        <v>38</v>
      </c>
      <c r="B74" s="19" t="s">
        <v>1643</v>
      </c>
      <c r="C74" s="12">
        <v>1250</v>
      </c>
      <c r="D74" s="12">
        <v>63</v>
      </c>
      <c r="E74" s="12">
        <v>315</v>
      </c>
    </row>
    <row r="75" spans="1:5" ht="18" customHeight="1">
      <c r="A75" s="18">
        <v>39</v>
      </c>
      <c r="B75" s="19" t="s">
        <v>1644</v>
      </c>
      <c r="C75" s="12">
        <v>1100</v>
      </c>
      <c r="D75" s="12">
        <v>52.5</v>
      </c>
      <c r="E75" s="12">
        <v>250</v>
      </c>
    </row>
    <row r="76" spans="1:5" ht="18" customHeight="1">
      <c r="A76" s="18">
        <v>40</v>
      </c>
      <c r="B76" s="19" t="s">
        <v>1645</v>
      </c>
      <c r="C76" s="12">
        <v>1050</v>
      </c>
      <c r="D76" s="12">
        <v>44</v>
      </c>
      <c r="E76" s="12">
        <v>200</v>
      </c>
    </row>
    <row r="77" spans="1:5" ht="18" customHeight="1">
      <c r="A77" s="18"/>
      <c r="B77" s="19" t="s">
        <v>1643</v>
      </c>
      <c r="C77" s="12">
        <v>800</v>
      </c>
      <c r="D77" s="12">
        <v>28</v>
      </c>
      <c r="E77" s="12">
        <v>110</v>
      </c>
    </row>
    <row r="78" spans="1:5" ht="18" customHeight="1">
      <c r="A78" s="18"/>
      <c r="B78" s="19" t="s">
        <v>1646</v>
      </c>
      <c r="C78" s="12">
        <v>740</v>
      </c>
      <c r="D78" s="12">
        <v>24</v>
      </c>
      <c r="E78" s="12">
        <v>75</v>
      </c>
    </row>
    <row r="79" spans="1:5" ht="18" customHeight="1">
      <c r="A79" s="18"/>
      <c r="B79" s="19" t="s">
        <v>1647</v>
      </c>
      <c r="C79" s="12">
        <v>710</v>
      </c>
      <c r="D79" s="12">
        <v>20</v>
      </c>
      <c r="E79" s="12">
        <v>55</v>
      </c>
    </row>
    <row r="80" spans="1:5" ht="18" customHeight="1">
      <c r="A80" s="18"/>
      <c r="B80" s="19" t="s">
        <v>61</v>
      </c>
      <c r="C80" s="12">
        <v>1250</v>
      </c>
      <c r="D80" s="12">
        <v>125</v>
      </c>
      <c r="E80" s="12" t="s">
        <v>62</v>
      </c>
    </row>
    <row r="81" spans="1:5" ht="18" customHeight="1">
      <c r="A81" s="18"/>
      <c r="B81" s="19" t="s">
        <v>63</v>
      </c>
      <c r="C81" s="12">
        <v>1150</v>
      </c>
      <c r="D81" s="12">
        <v>102</v>
      </c>
      <c r="E81" s="12" t="s">
        <v>64</v>
      </c>
    </row>
    <row r="82" spans="1:5" ht="18" customHeight="1">
      <c r="A82" s="18"/>
      <c r="B82" s="19" t="s">
        <v>65</v>
      </c>
      <c r="C82" s="12">
        <v>1030</v>
      </c>
      <c r="D82" s="12">
        <v>87</v>
      </c>
      <c r="E82" s="12" t="s">
        <v>66</v>
      </c>
    </row>
    <row r="83" spans="1:5" ht="18" customHeight="1">
      <c r="A83" s="18">
        <v>41</v>
      </c>
      <c r="B83" s="19" t="s">
        <v>1648</v>
      </c>
      <c r="C83" s="12">
        <v>1250</v>
      </c>
      <c r="D83" s="12">
        <v>125</v>
      </c>
      <c r="E83" s="12">
        <v>630</v>
      </c>
    </row>
    <row r="84" spans="1:5" ht="18" customHeight="1">
      <c r="A84" s="18">
        <v>42</v>
      </c>
      <c r="B84" s="19" t="s">
        <v>1649</v>
      </c>
      <c r="C84" s="12">
        <v>1150</v>
      </c>
      <c r="D84" s="12">
        <v>102</v>
      </c>
      <c r="E84" s="12">
        <v>500</v>
      </c>
    </row>
    <row r="85" spans="1:5" ht="18" customHeight="1">
      <c r="A85" s="18">
        <v>43</v>
      </c>
      <c r="B85" s="19" t="s">
        <v>1650</v>
      </c>
      <c r="C85" s="12">
        <v>1030</v>
      </c>
      <c r="D85" s="12">
        <v>87</v>
      </c>
      <c r="E85" s="12">
        <v>400</v>
      </c>
    </row>
    <row r="86" spans="1:5" ht="18" customHeight="1">
      <c r="A86" s="18"/>
      <c r="B86" s="19" t="s">
        <v>67</v>
      </c>
      <c r="C86" s="12">
        <v>1600</v>
      </c>
      <c r="D86" s="12">
        <v>90</v>
      </c>
      <c r="E86" s="12" t="s">
        <v>62</v>
      </c>
    </row>
    <row r="87" spans="1:5" ht="18" customHeight="1">
      <c r="A87" s="18"/>
      <c r="B87" s="19" t="s">
        <v>68</v>
      </c>
      <c r="C87" s="12">
        <v>1450</v>
      </c>
      <c r="D87" s="12">
        <v>75</v>
      </c>
      <c r="E87" s="12" t="s">
        <v>66</v>
      </c>
    </row>
    <row r="88" spans="1:5" ht="18" customHeight="1">
      <c r="A88" s="18"/>
      <c r="B88" s="19" t="s">
        <v>69</v>
      </c>
      <c r="C88" s="12">
        <v>1300</v>
      </c>
      <c r="D88" s="12">
        <v>63</v>
      </c>
      <c r="E88" s="12" t="s">
        <v>52</v>
      </c>
    </row>
    <row r="89" spans="1:5" ht="18" customHeight="1">
      <c r="A89" s="18">
        <v>45</v>
      </c>
      <c r="B89" s="19" t="s">
        <v>67</v>
      </c>
      <c r="C89" s="12">
        <v>1000</v>
      </c>
      <c r="D89" s="12">
        <v>40</v>
      </c>
      <c r="E89" s="12" t="s">
        <v>70</v>
      </c>
    </row>
    <row r="90" spans="1:5" ht="18" customHeight="1">
      <c r="A90" s="18">
        <v>46</v>
      </c>
      <c r="B90" s="19" t="s">
        <v>68</v>
      </c>
      <c r="C90" s="12">
        <v>970</v>
      </c>
      <c r="D90" s="12">
        <v>34</v>
      </c>
      <c r="E90" s="12" t="s">
        <v>49</v>
      </c>
    </row>
    <row r="91" spans="1:5" ht="18" customHeight="1">
      <c r="A91" s="18">
        <v>47</v>
      </c>
      <c r="B91" s="189" t="s">
        <v>69</v>
      </c>
      <c r="C91" s="190">
        <v>870</v>
      </c>
      <c r="D91" s="190">
        <v>30</v>
      </c>
      <c r="E91" s="190" t="s">
        <v>60</v>
      </c>
    </row>
    <row r="92" spans="1:5" ht="18" customHeight="1">
      <c r="A92" s="18">
        <v>48</v>
      </c>
      <c r="B92" s="189" t="s">
        <v>1662</v>
      </c>
      <c r="C92" s="190">
        <v>1250</v>
      </c>
      <c r="D92" s="190">
        <v>13</v>
      </c>
      <c r="E92" s="190">
        <v>75</v>
      </c>
    </row>
    <row r="93" spans="1:5" ht="18" customHeight="1">
      <c r="A93" s="18">
        <v>49</v>
      </c>
      <c r="B93" s="189" t="s">
        <v>1663</v>
      </c>
      <c r="C93" s="190">
        <v>1250</v>
      </c>
      <c r="D93" s="190">
        <v>10</v>
      </c>
      <c r="E93" s="190">
        <v>55</v>
      </c>
    </row>
    <row r="94" spans="1:5" ht="18" customHeight="1">
      <c r="A94" s="18">
        <v>50</v>
      </c>
      <c r="B94" s="189" t="s">
        <v>1662</v>
      </c>
      <c r="C94" s="190">
        <v>2000</v>
      </c>
      <c r="D94" s="190">
        <v>21</v>
      </c>
      <c r="E94" s="190">
        <v>160</v>
      </c>
    </row>
    <row r="95" spans="1:5" ht="18" customHeight="1">
      <c r="A95" s="18"/>
      <c r="B95" s="189" t="s">
        <v>1663</v>
      </c>
      <c r="C95" s="190">
        <v>1750</v>
      </c>
      <c r="D95" s="190">
        <v>18</v>
      </c>
      <c r="E95" s="190">
        <v>110</v>
      </c>
    </row>
    <row r="96" spans="1:5" ht="18" customHeight="1">
      <c r="A96" s="18"/>
      <c r="B96" s="189" t="s">
        <v>1664</v>
      </c>
      <c r="C96" s="190">
        <v>1250</v>
      </c>
      <c r="D96" s="190">
        <v>13</v>
      </c>
      <c r="E96" s="190">
        <v>75</v>
      </c>
    </row>
    <row r="97" spans="1:5" ht="18" customHeight="1">
      <c r="A97" s="18"/>
      <c r="B97" s="189" t="s">
        <v>1665</v>
      </c>
      <c r="C97" s="190">
        <v>1250</v>
      </c>
      <c r="D97" s="190">
        <v>10</v>
      </c>
      <c r="E97" s="190">
        <v>55</v>
      </c>
    </row>
    <row r="98" spans="1:5" ht="18" customHeight="1">
      <c r="A98" s="18"/>
      <c r="B98" s="19" t="s">
        <v>1664</v>
      </c>
      <c r="C98" s="12">
        <v>2000</v>
      </c>
      <c r="D98" s="12">
        <v>21</v>
      </c>
      <c r="E98" s="12" t="s">
        <v>70</v>
      </c>
    </row>
    <row r="99" spans="1:5" ht="18" customHeight="1">
      <c r="A99" s="18"/>
      <c r="B99" s="19" t="s">
        <v>2112</v>
      </c>
      <c r="C99" s="12">
        <v>1750</v>
      </c>
      <c r="D99" s="12">
        <v>18</v>
      </c>
      <c r="E99" s="12" t="s">
        <v>60</v>
      </c>
    </row>
    <row r="100" ht="18" customHeight="1">
      <c r="A100" s="18"/>
    </row>
    <row r="101" ht="18" customHeight="1">
      <c r="A101" s="18">
        <v>51</v>
      </c>
    </row>
    <row r="102" ht="18" customHeight="1">
      <c r="A102" s="18">
        <v>52</v>
      </c>
    </row>
    <row r="103" ht="18" customHeight="1">
      <c r="A103" s="22">
        <v>53</v>
      </c>
    </row>
    <row r="104" ht="18" customHeight="1">
      <c r="A104" s="22">
        <v>54</v>
      </c>
    </row>
    <row r="105" ht="18" customHeight="1">
      <c r="A105" s="22">
        <v>55</v>
      </c>
    </row>
    <row r="106" ht="18" customHeight="1">
      <c r="A106" s="22">
        <v>56</v>
      </c>
    </row>
    <row r="107" ht="18" customHeight="1">
      <c r="A107" s="22">
        <v>57</v>
      </c>
    </row>
    <row r="108" ht="18" customHeight="1">
      <c r="A108" s="22">
        <v>58</v>
      </c>
    </row>
    <row r="109" ht="18" customHeight="1">
      <c r="A109" s="22">
        <v>59</v>
      </c>
    </row>
  </sheetData>
  <sheetProtection selectLockedCells="1" selectUnlockedCells="1"/>
  <mergeCells count="2">
    <mergeCell ref="A1:E1"/>
    <mergeCell ref="A3:E3"/>
  </mergeCells>
  <printOptions/>
  <pageMargins left="0.9666666666666667" right="0.22013888888888888" top="0.26666666666666666" bottom="0.5097222222222222" header="0.5118055555555555" footer="0.5118055555555555"/>
  <pageSetup horizontalDpi="300" verticalDpi="300" orientation="portrait" paperSize="9" scale="80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zoomScale="130" zoomScaleNormal="130" workbookViewId="0" topLeftCell="A44">
      <selection activeCell="F10" sqref="F10"/>
    </sheetView>
  </sheetViews>
  <sheetFormatPr defaultColWidth="8.8515625" defaultRowHeight="12.75"/>
  <cols>
    <col min="1" max="1" width="8.8515625" style="0" customWidth="1"/>
    <col min="2" max="2" width="13.00390625" style="0" customWidth="1"/>
    <col min="3" max="4" width="8.8515625" style="0" customWidth="1"/>
    <col min="5" max="5" width="10.28125" style="0" customWidth="1"/>
  </cols>
  <sheetData>
    <row r="1" spans="1:5" ht="12.75" customHeight="1">
      <c r="A1" s="273" t="s">
        <v>1</v>
      </c>
      <c r="B1" s="273" t="s">
        <v>2</v>
      </c>
      <c r="C1" s="273" t="s">
        <v>592</v>
      </c>
      <c r="D1" s="273" t="s">
        <v>593</v>
      </c>
      <c r="E1" s="273" t="s">
        <v>594</v>
      </c>
    </row>
    <row r="2" spans="1:5" ht="12" customHeight="1">
      <c r="A2" s="273"/>
      <c r="B2" s="273"/>
      <c r="C2" s="273"/>
      <c r="D2" s="273"/>
      <c r="E2" s="273"/>
    </row>
    <row r="3" spans="1:5" ht="24.75" customHeight="1">
      <c r="A3" s="273"/>
      <c r="B3" s="273"/>
      <c r="C3" s="273"/>
      <c r="D3" s="273"/>
      <c r="E3" s="273"/>
    </row>
    <row r="4" spans="1:5" ht="23.25" customHeight="1">
      <c r="A4" s="273" t="s">
        <v>595</v>
      </c>
      <c r="B4" s="273"/>
      <c r="C4" s="273"/>
      <c r="D4" s="273"/>
      <c r="E4" s="273"/>
    </row>
    <row r="5" spans="1:6" ht="21" customHeight="1">
      <c r="A5" s="140"/>
      <c r="B5" s="140"/>
      <c r="C5" s="140"/>
      <c r="D5" s="140"/>
      <c r="E5" s="140"/>
      <c r="F5" s="29"/>
    </row>
    <row r="6" spans="1:6" ht="21" customHeight="1">
      <c r="A6" s="6">
        <v>1</v>
      </c>
      <c r="B6" s="145" t="s">
        <v>596</v>
      </c>
      <c r="C6" s="146">
        <v>3</v>
      </c>
      <c r="D6" s="146">
        <v>25</v>
      </c>
      <c r="E6" s="146" t="s">
        <v>597</v>
      </c>
      <c r="F6" s="29"/>
    </row>
    <row r="7" spans="1:6" ht="21" customHeight="1">
      <c r="A7" s="6"/>
      <c r="B7" s="145" t="s">
        <v>1668</v>
      </c>
      <c r="C7" s="146">
        <v>3.24</v>
      </c>
      <c r="D7" s="146">
        <v>25</v>
      </c>
      <c r="E7" s="146">
        <v>7.5</v>
      </c>
      <c r="F7" s="29"/>
    </row>
    <row r="8" spans="1:6" ht="21" customHeight="1">
      <c r="A8" s="6"/>
      <c r="B8" s="145" t="s">
        <v>1668</v>
      </c>
      <c r="C8" s="146">
        <v>1.3</v>
      </c>
      <c r="D8" s="146">
        <v>25</v>
      </c>
      <c r="E8" s="146">
        <v>3</v>
      </c>
      <c r="F8" s="29"/>
    </row>
    <row r="9" spans="1:6" ht="21" customHeight="1">
      <c r="A9" s="6"/>
      <c r="B9" s="145" t="s">
        <v>1667</v>
      </c>
      <c r="C9" s="146">
        <v>0.45</v>
      </c>
      <c r="D9" s="146">
        <v>25</v>
      </c>
      <c r="E9" s="146">
        <v>1.1</v>
      </c>
      <c r="F9" s="29"/>
    </row>
    <row r="10" spans="1:6" ht="21" customHeight="1">
      <c r="A10" s="6"/>
      <c r="B10" s="145" t="s">
        <v>2114</v>
      </c>
      <c r="C10" s="146">
        <v>1</v>
      </c>
      <c r="D10" s="146">
        <v>25</v>
      </c>
      <c r="E10" s="146">
        <v>2.2</v>
      </c>
      <c r="F10" s="29"/>
    </row>
    <row r="11" spans="1:6" ht="21" customHeight="1">
      <c r="A11" s="6">
        <v>2</v>
      </c>
      <c r="B11" s="145" t="s">
        <v>598</v>
      </c>
      <c r="C11" s="146">
        <v>6.8</v>
      </c>
      <c r="D11" s="146">
        <v>25</v>
      </c>
      <c r="E11" s="146" t="s">
        <v>153</v>
      </c>
      <c r="F11" s="29"/>
    </row>
    <row r="12" spans="1:5" ht="21" customHeight="1">
      <c r="A12" s="6"/>
      <c r="B12" s="145" t="s">
        <v>598</v>
      </c>
      <c r="C12" s="146">
        <v>3.2</v>
      </c>
      <c r="D12" s="146">
        <v>4</v>
      </c>
      <c r="E12" s="146">
        <v>1.5</v>
      </c>
    </row>
    <row r="13" spans="1:6" ht="21" customHeight="1">
      <c r="A13" s="6"/>
      <c r="B13" s="145" t="s">
        <v>598</v>
      </c>
      <c r="C13" s="146">
        <v>3.2</v>
      </c>
      <c r="D13" s="146">
        <v>25</v>
      </c>
      <c r="E13" s="146">
        <v>5.5</v>
      </c>
      <c r="F13" s="29"/>
    </row>
    <row r="14" spans="1:6" ht="21" customHeight="1">
      <c r="A14" s="6"/>
      <c r="B14" s="145" t="s">
        <v>599</v>
      </c>
      <c r="C14" s="146">
        <v>11.5</v>
      </c>
      <c r="D14" s="146">
        <v>10</v>
      </c>
      <c r="E14" s="146">
        <v>7.5</v>
      </c>
      <c r="F14" s="29"/>
    </row>
    <row r="15" spans="1:6" ht="21" customHeight="1">
      <c r="A15" s="6"/>
      <c r="B15" s="145" t="s">
        <v>599</v>
      </c>
      <c r="C15" s="146">
        <v>11.5</v>
      </c>
      <c r="D15" s="146">
        <v>25</v>
      </c>
      <c r="E15" s="146">
        <v>15</v>
      </c>
      <c r="F15" s="29"/>
    </row>
    <row r="16" spans="1:6" ht="21" customHeight="1">
      <c r="A16" s="6">
        <v>3</v>
      </c>
      <c r="B16" s="192" t="s">
        <v>599</v>
      </c>
      <c r="C16" s="193">
        <v>5.5</v>
      </c>
      <c r="D16" s="193">
        <v>4</v>
      </c>
      <c r="E16" s="193" t="s">
        <v>600</v>
      </c>
      <c r="F16" s="29"/>
    </row>
    <row r="17" spans="1:5" ht="21" customHeight="1">
      <c r="A17" s="6">
        <v>4</v>
      </c>
      <c r="B17" s="145" t="s">
        <v>601</v>
      </c>
      <c r="C17" s="146">
        <v>5.8</v>
      </c>
      <c r="D17" s="195">
        <v>100</v>
      </c>
      <c r="E17" s="195">
        <v>30</v>
      </c>
    </row>
    <row r="18" spans="1:5" ht="21" customHeight="1">
      <c r="A18" s="6">
        <v>5</v>
      </c>
      <c r="B18" s="145" t="s">
        <v>602</v>
      </c>
      <c r="C18" s="146">
        <v>11.52</v>
      </c>
      <c r="D18" s="146">
        <v>63</v>
      </c>
      <c r="E18" s="146" t="s">
        <v>603</v>
      </c>
    </row>
    <row r="19" spans="1:5" ht="21" customHeight="1">
      <c r="A19" s="6">
        <v>6</v>
      </c>
      <c r="B19" s="145" t="s">
        <v>604</v>
      </c>
      <c r="C19" s="146">
        <v>11.52</v>
      </c>
      <c r="D19" s="146">
        <v>100</v>
      </c>
      <c r="E19" s="146" t="s">
        <v>12</v>
      </c>
    </row>
    <row r="20" spans="1:5" ht="21" customHeight="1">
      <c r="A20" s="228"/>
      <c r="B20" s="229" t="s">
        <v>605</v>
      </c>
      <c r="C20" s="230">
        <v>21.6</v>
      </c>
      <c r="D20" s="230">
        <v>25</v>
      </c>
      <c r="E20" s="230">
        <v>22</v>
      </c>
    </row>
    <row r="21" spans="1:5" ht="12">
      <c r="A21" s="6">
        <v>7</v>
      </c>
      <c r="B21" s="145" t="s">
        <v>605</v>
      </c>
      <c r="C21" s="146">
        <v>21.6</v>
      </c>
      <c r="D21" s="146">
        <v>6.3</v>
      </c>
      <c r="E21" s="146">
        <v>11</v>
      </c>
    </row>
    <row r="22" spans="1:5" ht="12">
      <c r="A22" s="6"/>
      <c r="B22" s="145" t="s">
        <v>605</v>
      </c>
      <c r="C22" s="146">
        <v>21.6</v>
      </c>
      <c r="D22" s="146">
        <v>10</v>
      </c>
      <c r="E22" s="146">
        <v>11</v>
      </c>
    </row>
    <row r="23" spans="1:5" ht="12">
      <c r="A23" s="6">
        <v>8</v>
      </c>
      <c r="B23" s="145" t="s">
        <v>605</v>
      </c>
      <c r="C23" s="146">
        <v>8</v>
      </c>
      <c r="D23" s="146">
        <v>25</v>
      </c>
      <c r="E23" s="146">
        <v>15</v>
      </c>
    </row>
    <row r="24" spans="1:5" ht="12">
      <c r="A24" s="6">
        <v>9</v>
      </c>
      <c r="B24" s="145" t="s">
        <v>605</v>
      </c>
      <c r="C24" s="146">
        <v>10</v>
      </c>
      <c r="D24" s="146">
        <v>6.3</v>
      </c>
      <c r="E24" s="146">
        <v>7.5</v>
      </c>
    </row>
    <row r="25" spans="1:5" ht="12">
      <c r="A25" s="228">
        <v>10</v>
      </c>
      <c r="B25" s="229" t="s">
        <v>605</v>
      </c>
      <c r="C25" s="230">
        <v>21.6</v>
      </c>
      <c r="D25" s="230">
        <v>25</v>
      </c>
      <c r="E25" s="230" t="s">
        <v>86</v>
      </c>
    </row>
    <row r="26" spans="1:5" ht="12">
      <c r="A26" s="6">
        <v>11</v>
      </c>
      <c r="B26" s="194" t="s">
        <v>606</v>
      </c>
      <c r="C26" s="195">
        <v>21</v>
      </c>
      <c r="D26" s="195">
        <v>63</v>
      </c>
      <c r="E26" s="195" t="s">
        <v>12</v>
      </c>
    </row>
    <row r="27" spans="1:5" ht="12">
      <c r="A27" s="6"/>
      <c r="B27" s="194" t="s">
        <v>1666</v>
      </c>
      <c r="C27" s="195">
        <v>20</v>
      </c>
      <c r="D27" s="195">
        <v>80</v>
      </c>
      <c r="E27" s="195">
        <v>75</v>
      </c>
    </row>
    <row r="28" spans="1:5" ht="12">
      <c r="A28" s="6"/>
      <c r="B28" s="194" t="s">
        <v>1666</v>
      </c>
      <c r="C28" s="195">
        <v>70</v>
      </c>
      <c r="D28" s="195">
        <v>100</v>
      </c>
      <c r="E28" s="195">
        <v>90</v>
      </c>
    </row>
    <row r="29" spans="1:5" ht="12">
      <c r="A29" s="6"/>
      <c r="B29" s="194" t="s">
        <v>1669</v>
      </c>
      <c r="C29" s="195">
        <v>21</v>
      </c>
      <c r="D29" s="195">
        <v>4</v>
      </c>
      <c r="E29" s="195">
        <v>7.5</v>
      </c>
    </row>
    <row r="30" spans="1:5" ht="12">
      <c r="A30" s="6">
        <v>12</v>
      </c>
      <c r="B30" s="194" t="s">
        <v>607</v>
      </c>
      <c r="C30" s="195">
        <v>35</v>
      </c>
      <c r="D30" s="195">
        <v>10</v>
      </c>
      <c r="E30" s="195">
        <v>18.5</v>
      </c>
    </row>
    <row r="31" spans="1:5" ht="12">
      <c r="A31" s="6">
        <v>13</v>
      </c>
      <c r="B31" s="194" t="s">
        <v>607</v>
      </c>
      <c r="C31" s="195">
        <v>32.4</v>
      </c>
      <c r="D31" s="195">
        <v>25</v>
      </c>
      <c r="E31" s="195">
        <v>45</v>
      </c>
    </row>
    <row r="32" spans="1:5" ht="12">
      <c r="A32" s="6">
        <v>14</v>
      </c>
      <c r="B32" s="145" t="s">
        <v>607</v>
      </c>
      <c r="C32" s="146">
        <v>35</v>
      </c>
      <c r="D32" s="146">
        <v>6.3</v>
      </c>
      <c r="E32" s="146" t="s">
        <v>26</v>
      </c>
    </row>
    <row r="33" spans="1:5" ht="12">
      <c r="A33" s="6">
        <v>15</v>
      </c>
      <c r="B33" s="145" t="s">
        <v>1611</v>
      </c>
      <c r="C33" s="146">
        <v>35</v>
      </c>
      <c r="D33" s="146">
        <v>6.3</v>
      </c>
      <c r="E33" s="146">
        <v>15</v>
      </c>
    </row>
    <row r="34" spans="1:5" ht="12">
      <c r="A34" s="6">
        <v>16</v>
      </c>
      <c r="B34" s="145" t="s">
        <v>1611</v>
      </c>
      <c r="C34" s="146">
        <v>35</v>
      </c>
      <c r="D34" s="146">
        <v>10</v>
      </c>
      <c r="E34" s="146">
        <v>18.5</v>
      </c>
    </row>
    <row r="35" spans="2:5" ht="12">
      <c r="B35" s="145" t="s">
        <v>1670</v>
      </c>
      <c r="C35" s="146">
        <v>45</v>
      </c>
      <c r="D35" s="146">
        <v>6.3</v>
      </c>
      <c r="E35" s="146">
        <v>22</v>
      </c>
    </row>
    <row r="36" spans="2:5" ht="12">
      <c r="B36" s="145" t="s">
        <v>608</v>
      </c>
      <c r="C36" s="146">
        <v>46.8</v>
      </c>
      <c r="D36" s="146">
        <v>25</v>
      </c>
      <c r="E36" s="146">
        <v>55</v>
      </c>
    </row>
    <row r="37" spans="2:5" ht="12">
      <c r="B37" s="145" t="s">
        <v>608</v>
      </c>
      <c r="C37" s="146">
        <v>46.8</v>
      </c>
      <c r="D37" s="195">
        <v>6.3</v>
      </c>
      <c r="E37" s="146" t="s">
        <v>18</v>
      </c>
    </row>
    <row r="38" spans="2:5" ht="12">
      <c r="B38" s="145" t="s">
        <v>1612</v>
      </c>
      <c r="C38" s="146">
        <v>45</v>
      </c>
      <c r="D38" s="195">
        <v>40</v>
      </c>
      <c r="E38" s="146">
        <v>90</v>
      </c>
    </row>
    <row r="39" spans="2:5" ht="12">
      <c r="B39" s="145" t="s">
        <v>1671</v>
      </c>
      <c r="C39" s="146">
        <v>1.8</v>
      </c>
      <c r="D39" s="195">
        <v>100</v>
      </c>
      <c r="E39" s="146">
        <v>11</v>
      </c>
    </row>
    <row r="40" spans="2:5" ht="12">
      <c r="B40" s="145" t="s">
        <v>1672</v>
      </c>
      <c r="C40" s="146">
        <v>0.6</v>
      </c>
      <c r="D40" s="195">
        <v>5</v>
      </c>
      <c r="E40" s="146">
        <v>0.75</v>
      </c>
    </row>
    <row r="41" spans="2:5" ht="12">
      <c r="B41" s="145" t="s">
        <v>1672</v>
      </c>
      <c r="C41" s="146">
        <v>1.2</v>
      </c>
      <c r="D41" s="195">
        <v>5</v>
      </c>
      <c r="E41" s="146">
        <v>1.1</v>
      </c>
    </row>
    <row r="42" spans="2:5" ht="12">
      <c r="B42" s="145" t="s">
        <v>2115</v>
      </c>
      <c r="C42" s="146">
        <v>2.5</v>
      </c>
      <c r="D42" s="195">
        <v>1.4</v>
      </c>
      <c r="E42" s="146">
        <v>0.75</v>
      </c>
    </row>
    <row r="43" spans="2:5" ht="12">
      <c r="B43" s="145" t="s">
        <v>1673</v>
      </c>
      <c r="C43" s="146">
        <v>2.5</v>
      </c>
      <c r="D43" s="195">
        <v>14</v>
      </c>
      <c r="E43" s="146">
        <v>0.75</v>
      </c>
    </row>
    <row r="44" spans="2:5" ht="12">
      <c r="B44" s="145" t="s">
        <v>1674</v>
      </c>
      <c r="C44" s="146">
        <v>2</v>
      </c>
      <c r="D44" s="195">
        <v>5</v>
      </c>
      <c r="E44" s="146">
        <v>1.5</v>
      </c>
    </row>
    <row r="45" spans="2:5" ht="12">
      <c r="B45" s="145" t="s">
        <v>609</v>
      </c>
      <c r="C45" s="146">
        <v>58</v>
      </c>
      <c r="D45" s="195">
        <v>10</v>
      </c>
      <c r="E45" s="146">
        <v>45</v>
      </c>
    </row>
    <row r="46" spans="2:5" ht="12">
      <c r="B46" s="145" t="s">
        <v>609</v>
      </c>
      <c r="C46" s="146">
        <v>90</v>
      </c>
      <c r="D46" s="146">
        <v>6.3</v>
      </c>
      <c r="E46" s="146" t="s">
        <v>22</v>
      </c>
    </row>
    <row r="47" spans="2:5" ht="12">
      <c r="B47" s="145" t="s">
        <v>610</v>
      </c>
      <c r="C47" s="146">
        <v>90</v>
      </c>
      <c r="D47" s="146">
        <v>6.3</v>
      </c>
      <c r="E47" s="146" t="s">
        <v>180</v>
      </c>
    </row>
    <row r="48" spans="2:5" ht="12">
      <c r="B48" s="145" t="s">
        <v>609</v>
      </c>
      <c r="C48" s="146">
        <v>90</v>
      </c>
      <c r="D48" s="146">
        <v>16</v>
      </c>
      <c r="E48" s="146">
        <v>90</v>
      </c>
    </row>
    <row r="49" spans="2:5" ht="12">
      <c r="B49" s="145" t="s">
        <v>610</v>
      </c>
      <c r="C49" s="146">
        <v>90</v>
      </c>
      <c r="D49" s="146">
        <v>25</v>
      </c>
      <c r="E49" s="146">
        <v>110</v>
      </c>
    </row>
  </sheetData>
  <sheetProtection selectLockedCells="1" selectUnlockedCells="1"/>
  <mergeCells count="6">
    <mergeCell ref="A4:E4"/>
    <mergeCell ref="A1:A3"/>
    <mergeCell ref="B1:B3"/>
    <mergeCell ref="C1:C3"/>
    <mergeCell ref="D1:D3"/>
    <mergeCell ref="E1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zoomScale="130" zoomScaleNormal="130" workbookViewId="0" topLeftCell="A1">
      <selection activeCell="H9" sqref="H9"/>
    </sheetView>
  </sheetViews>
  <sheetFormatPr defaultColWidth="8.8515625" defaultRowHeight="12.75"/>
  <cols>
    <col min="1" max="2" width="8.8515625" style="0" customWidth="1"/>
    <col min="3" max="3" width="20.140625" style="0" customWidth="1"/>
    <col min="4" max="4" width="8.8515625" style="0" customWidth="1"/>
    <col min="5" max="5" width="9.28125" style="0" customWidth="1"/>
    <col min="6" max="6" width="11.00390625" style="0" customWidth="1"/>
  </cols>
  <sheetData>
    <row r="1" spans="1:6" ht="12.75" customHeight="1">
      <c r="A1" s="273" t="s">
        <v>1</v>
      </c>
      <c r="B1" s="273" t="s">
        <v>611</v>
      </c>
      <c r="C1" s="273"/>
      <c r="D1" s="273" t="s">
        <v>612</v>
      </c>
      <c r="E1" s="273" t="s">
        <v>613</v>
      </c>
      <c r="F1" s="273" t="s">
        <v>614</v>
      </c>
    </row>
    <row r="2" spans="1:6" ht="33.75" customHeight="1">
      <c r="A2" s="273"/>
      <c r="B2" s="273"/>
      <c r="C2" s="273"/>
      <c r="D2" s="273"/>
      <c r="E2" s="273"/>
      <c r="F2" s="273"/>
    </row>
    <row r="3" spans="1:6" ht="12.75" customHeight="1">
      <c r="A3" s="274">
        <v>1</v>
      </c>
      <c r="B3" s="275" t="s">
        <v>615</v>
      </c>
      <c r="C3" s="275"/>
      <c r="D3" s="276">
        <v>230</v>
      </c>
      <c r="E3" s="276">
        <v>6</v>
      </c>
      <c r="F3" s="276" t="s">
        <v>616</v>
      </c>
    </row>
    <row r="4" spans="1:6" ht="6" customHeight="1">
      <c r="A4" s="274"/>
      <c r="B4" s="275"/>
      <c r="C4" s="275"/>
      <c r="D4" s="276"/>
      <c r="E4" s="276"/>
      <c r="F4" s="276"/>
    </row>
    <row r="5" spans="1:6" ht="9.75" customHeight="1">
      <c r="A5" s="274">
        <v>2</v>
      </c>
      <c r="B5" s="275" t="s">
        <v>617</v>
      </c>
      <c r="C5" s="275"/>
      <c r="D5" s="276">
        <v>430</v>
      </c>
      <c r="E5" s="276">
        <v>6</v>
      </c>
      <c r="F5" s="276" t="s">
        <v>618</v>
      </c>
    </row>
    <row r="6" spans="1:6" ht="5.25" customHeight="1">
      <c r="A6" s="274"/>
      <c r="B6" s="275"/>
      <c r="C6" s="275"/>
      <c r="D6" s="276"/>
      <c r="E6" s="276"/>
      <c r="F6" s="276"/>
    </row>
    <row r="7" spans="1:6" ht="15" customHeight="1">
      <c r="A7" s="126">
        <v>3</v>
      </c>
      <c r="B7" s="275" t="s">
        <v>619</v>
      </c>
      <c r="C7" s="275"/>
      <c r="D7" s="3">
        <v>500</v>
      </c>
      <c r="E7" s="3">
        <v>6</v>
      </c>
      <c r="F7" s="3" t="s">
        <v>310</v>
      </c>
    </row>
    <row r="8" spans="1:6" ht="12.75" customHeight="1">
      <c r="A8" s="126">
        <v>4</v>
      </c>
      <c r="B8" s="275" t="s">
        <v>620</v>
      </c>
      <c r="C8" s="275"/>
      <c r="D8" s="3">
        <v>250</v>
      </c>
      <c r="E8" s="3">
        <v>6</v>
      </c>
      <c r="F8" s="3" t="s">
        <v>616</v>
      </c>
    </row>
    <row r="9" spans="1:6" ht="15" customHeight="1">
      <c r="A9" s="126">
        <v>5</v>
      </c>
      <c r="B9" s="275" t="s">
        <v>621</v>
      </c>
      <c r="C9" s="275"/>
      <c r="D9" s="3">
        <v>500</v>
      </c>
      <c r="E9" s="3">
        <v>6</v>
      </c>
      <c r="F9" s="3" t="s">
        <v>618</v>
      </c>
    </row>
    <row r="10" spans="1:6" ht="20.25" customHeight="1">
      <c r="A10" s="126">
        <v>6</v>
      </c>
      <c r="B10" s="275" t="s">
        <v>622</v>
      </c>
      <c r="C10" s="275"/>
      <c r="D10" s="3">
        <v>250</v>
      </c>
      <c r="E10" s="3">
        <v>6</v>
      </c>
      <c r="F10" s="3" t="s">
        <v>623</v>
      </c>
    </row>
    <row r="11" spans="1:6" ht="15.75" customHeight="1">
      <c r="A11" s="126">
        <v>7</v>
      </c>
      <c r="B11" s="275" t="s">
        <v>624</v>
      </c>
      <c r="C11" s="275"/>
      <c r="D11" s="3">
        <v>500</v>
      </c>
      <c r="E11" s="3">
        <v>6</v>
      </c>
      <c r="F11" s="3" t="s">
        <v>625</v>
      </c>
    </row>
    <row r="12" spans="1:6" ht="12.75" customHeight="1">
      <c r="A12" s="273" t="s">
        <v>1</v>
      </c>
      <c r="B12" s="273" t="s">
        <v>2</v>
      </c>
      <c r="C12" s="273"/>
      <c r="D12" s="273"/>
      <c r="E12" s="273"/>
      <c r="F12" s="273" t="s">
        <v>3</v>
      </c>
    </row>
    <row r="13" spans="1:6" ht="12" customHeight="1">
      <c r="A13" s="273"/>
      <c r="B13" s="273"/>
      <c r="C13" s="273"/>
      <c r="D13" s="273"/>
      <c r="E13" s="273"/>
      <c r="F13" s="273"/>
    </row>
    <row r="14" spans="1:6" ht="21.75" customHeight="1">
      <c r="A14" s="273"/>
      <c r="B14" s="273"/>
      <c r="C14" s="273"/>
      <c r="D14" s="273"/>
      <c r="E14" s="273"/>
      <c r="F14" s="273"/>
    </row>
    <row r="15" spans="1:6" ht="15.75" customHeight="1">
      <c r="A15" s="126">
        <v>1</v>
      </c>
      <c r="B15" s="277" t="s">
        <v>626</v>
      </c>
      <c r="C15" s="277"/>
      <c r="D15" s="277"/>
      <c r="E15" s="277"/>
      <c r="F15" s="147">
        <v>455</v>
      </c>
    </row>
    <row r="16" spans="1:6" ht="15" customHeight="1">
      <c r="A16" s="126">
        <v>2</v>
      </c>
      <c r="B16" s="277" t="s">
        <v>627</v>
      </c>
      <c r="C16" s="277"/>
      <c r="D16" s="277"/>
      <c r="E16" s="277"/>
      <c r="F16" s="147">
        <v>202</v>
      </c>
    </row>
    <row r="17" spans="1:6" ht="16.5" customHeight="1">
      <c r="A17" s="126">
        <v>3</v>
      </c>
      <c r="B17" s="277" t="s">
        <v>628</v>
      </c>
      <c r="C17" s="277"/>
      <c r="D17" s="277"/>
      <c r="E17" s="277"/>
      <c r="F17" s="147">
        <v>150</v>
      </c>
    </row>
    <row r="18" spans="1:6" ht="16.5" customHeight="1">
      <c r="A18" s="126">
        <v>4</v>
      </c>
      <c r="B18" s="277" t="s">
        <v>629</v>
      </c>
      <c r="C18" s="277"/>
      <c r="D18" s="277"/>
      <c r="E18" s="277"/>
      <c r="F18" s="147">
        <v>210</v>
      </c>
    </row>
    <row r="19" spans="1:6" ht="13.5" customHeight="1">
      <c r="A19" s="126">
        <v>5</v>
      </c>
      <c r="B19" s="277" t="s">
        <v>630</v>
      </c>
      <c r="C19" s="277"/>
      <c r="D19" s="277"/>
      <c r="E19" s="277"/>
      <c r="F19" s="147">
        <v>560</v>
      </c>
    </row>
    <row r="20" spans="1:6" ht="13.5" customHeight="1">
      <c r="A20" s="126">
        <v>6</v>
      </c>
      <c r="B20" s="277" t="s">
        <v>631</v>
      </c>
      <c r="C20" s="277"/>
      <c r="D20" s="277"/>
      <c r="E20" s="277"/>
      <c r="F20" s="147">
        <v>65</v>
      </c>
    </row>
    <row r="21" spans="1:6" ht="15.75" customHeight="1">
      <c r="A21" s="126">
        <v>7</v>
      </c>
      <c r="B21" s="277" t="s">
        <v>632</v>
      </c>
      <c r="C21" s="277"/>
      <c r="D21" s="277"/>
      <c r="E21" s="277"/>
      <c r="F21" s="147">
        <v>200</v>
      </c>
    </row>
    <row r="22" spans="1:6" ht="29.25" customHeight="1">
      <c r="A22" s="273" t="s">
        <v>633</v>
      </c>
      <c r="B22" s="273"/>
      <c r="C22" s="273"/>
      <c r="D22" s="273"/>
      <c r="E22" s="273"/>
      <c r="F22" s="273"/>
    </row>
    <row r="23" spans="1:6" ht="12.75" customHeight="1">
      <c r="A23" s="126">
        <v>1</v>
      </c>
      <c r="B23" s="124" t="s">
        <v>634</v>
      </c>
      <c r="C23" s="3">
        <v>45</v>
      </c>
      <c r="D23" s="3">
        <v>38</v>
      </c>
      <c r="E23" s="3">
        <v>180</v>
      </c>
      <c r="F23" s="3">
        <v>11</v>
      </c>
    </row>
    <row r="24" spans="1:6" ht="13.5" customHeight="1">
      <c r="A24" s="126">
        <v>2</v>
      </c>
      <c r="B24" s="124" t="s">
        <v>635</v>
      </c>
      <c r="C24" s="3">
        <v>45</v>
      </c>
      <c r="D24" s="3">
        <v>46</v>
      </c>
      <c r="E24" s="3">
        <v>192</v>
      </c>
      <c r="F24" s="3">
        <v>15</v>
      </c>
    </row>
    <row r="25" spans="1:6" ht="12">
      <c r="A25" s="126">
        <v>3</v>
      </c>
      <c r="B25" s="124" t="s">
        <v>635</v>
      </c>
      <c r="C25" s="3">
        <v>50</v>
      </c>
      <c r="D25" s="3">
        <v>52</v>
      </c>
      <c r="E25" s="3">
        <v>208</v>
      </c>
      <c r="F25" s="3">
        <v>15</v>
      </c>
    </row>
    <row r="26" spans="1:6" ht="12">
      <c r="A26" s="126">
        <v>4</v>
      </c>
      <c r="B26" s="124" t="s">
        <v>635</v>
      </c>
      <c r="C26" s="3">
        <v>50</v>
      </c>
      <c r="D26" s="3">
        <v>60</v>
      </c>
      <c r="E26" s="3">
        <v>220</v>
      </c>
      <c r="F26" s="3">
        <v>18.5</v>
      </c>
    </row>
    <row r="27" spans="1:6" ht="12.75" customHeight="1">
      <c r="A27" s="126">
        <v>5</v>
      </c>
      <c r="B27" s="124" t="s">
        <v>636</v>
      </c>
      <c r="C27" s="3">
        <v>60</v>
      </c>
      <c r="D27" s="3">
        <v>71</v>
      </c>
      <c r="E27" s="3">
        <v>225</v>
      </c>
      <c r="F27" s="3">
        <v>30</v>
      </c>
    </row>
    <row r="28" spans="1:6" ht="12">
      <c r="A28" s="126">
        <v>6</v>
      </c>
      <c r="B28" s="124" t="s">
        <v>636</v>
      </c>
      <c r="C28" s="3">
        <v>70</v>
      </c>
      <c r="D28" s="3">
        <v>88</v>
      </c>
      <c r="E28" s="3">
        <v>250</v>
      </c>
      <c r="F28" s="3">
        <v>37</v>
      </c>
    </row>
    <row r="29" spans="1:6" ht="12">
      <c r="A29" s="126">
        <v>7</v>
      </c>
      <c r="B29" s="124" t="s">
        <v>636</v>
      </c>
      <c r="C29" s="3">
        <v>70</v>
      </c>
      <c r="D29" s="3">
        <v>108</v>
      </c>
      <c r="E29" s="3">
        <v>275</v>
      </c>
      <c r="F29" s="3">
        <v>55</v>
      </c>
    </row>
    <row r="30" spans="1:6" ht="12">
      <c r="A30" s="126">
        <v>8</v>
      </c>
      <c r="B30" s="124" t="s">
        <v>637</v>
      </c>
      <c r="C30" s="3">
        <v>60</v>
      </c>
      <c r="D30" s="3">
        <v>34</v>
      </c>
      <c r="E30" s="3">
        <v>170</v>
      </c>
      <c r="F30" s="3">
        <v>11</v>
      </c>
    </row>
    <row r="31" spans="1:6" ht="12">
      <c r="A31" s="126">
        <v>9</v>
      </c>
      <c r="B31" s="124" t="s">
        <v>637</v>
      </c>
      <c r="C31" s="3">
        <v>65</v>
      </c>
      <c r="D31" s="3">
        <v>38</v>
      </c>
      <c r="E31" s="3">
        <v>180</v>
      </c>
      <c r="F31" s="3">
        <v>15</v>
      </c>
    </row>
    <row r="32" spans="1:6" ht="12">
      <c r="A32" s="126">
        <v>10</v>
      </c>
      <c r="B32" s="124" t="s">
        <v>637</v>
      </c>
      <c r="C32" s="3">
        <v>65</v>
      </c>
      <c r="D32" s="3">
        <v>44</v>
      </c>
      <c r="E32" s="3">
        <v>190</v>
      </c>
      <c r="F32" s="3">
        <v>18.5</v>
      </c>
    </row>
    <row r="33" spans="1:6" ht="12">
      <c r="A33" s="126">
        <v>11</v>
      </c>
      <c r="B33" s="124" t="s">
        <v>637</v>
      </c>
      <c r="C33" s="3">
        <v>70</v>
      </c>
      <c r="D33" s="3">
        <v>47</v>
      </c>
      <c r="E33" s="3">
        <v>200</v>
      </c>
      <c r="F33" s="3">
        <v>18.5</v>
      </c>
    </row>
    <row r="34" spans="1:6" ht="12">
      <c r="A34" s="126">
        <v>12</v>
      </c>
      <c r="B34" s="124" t="s">
        <v>637</v>
      </c>
      <c r="C34" s="3">
        <v>70</v>
      </c>
      <c r="D34" s="3">
        <v>54</v>
      </c>
      <c r="E34" s="3">
        <v>210</v>
      </c>
      <c r="F34" s="3">
        <v>22</v>
      </c>
    </row>
    <row r="35" spans="1:6" ht="12">
      <c r="A35" s="126">
        <v>13</v>
      </c>
      <c r="B35" s="124" t="s">
        <v>638</v>
      </c>
      <c r="C35" s="3">
        <v>75</v>
      </c>
      <c r="D35" s="3">
        <v>88</v>
      </c>
      <c r="E35" s="3">
        <v>250</v>
      </c>
      <c r="F35" s="3">
        <v>37</v>
      </c>
    </row>
    <row r="36" spans="1:6" ht="12">
      <c r="A36" s="126">
        <v>14</v>
      </c>
      <c r="B36" s="124" t="s">
        <v>638</v>
      </c>
      <c r="C36" s="3">
        <v>90</v>
      </c>
      <c r="D36" s="3">
        <v>103</v>
      </c>
      <c r="E36" s="3">
        <v>280</v>
      </c>
      <c r="F36" s="3">
        <v>55</v>
      </c>
    </row>
    <row r="37" spans="1:6" ht="12">
      <c r="A37" s="126">
        <v>15</v>
      </c>
      <c r="B37" s="124" t="s">
        <v>638</v>
      </c>
      <c r="C37" s="3">
        <v>90</v>
      </c>
      <c r="D37" s="3">
        <v>125</v>
      </c>
      <c r="E37" s="3">
        <v>305</v>
      </c>
      <c r="F37" s="3">
        <v>75</v>
      </c>
    </row>
    <row r="38" spans="1:6" ht="12">
      <c r="A38" s="126">
        <v>16</v>
      </c>
      <c r="B38" s="124" t="s">
        <v>639</v>
      </c>
      <c r="C38" s="3">
        <v>90</v>
      </c>
      <c r="D38" s="3">
        <v>45</v>
      </c>
      <c r="E38" s="3">
        <v>195</v>
      </c>
      <c r="F38" s="3">
        <v>22</v>
      </c>
    </row>
    <row r="39" spans="1:6" ht="12">
      <c r="A39" s="126">
        <v>17</v>
      </c>
      <c r="B39" s="124" t="s">
        <v>639</v>
      </c>
      <c r="C39" s="3">
        <v>95</v>
      </c>
      <c r="D39" s="3">
        <v>48</v>
      </c>
      <c r="E39" s="3">
        <v>205</v>
      </c>
      <c r="F39" s="3">
        <v>22</v>
      </c>
    </row>
    <row r="40" spans="1:6" ht="12">
      <c r="A40" s="126">
        <v>18</v>
      </c>
      <c r="B40" s="124" t="s">
        <v>639</v>
      </c>
      <c r="C40" s="3">
        <v>95</v>
      </c>
      <c r="D40" s="3">
        <v>55</v>
      </c>
      <c r="E40" s="3">
        <v>215</v>
      </c>
      <c r="F40" s="3">
        <v>30</v>
      </c>
    </row>
    <row r="41" spans="1:6" ht="12">
      <c r="A41" s="126">
        <v>19</v>
      </c>
      <c r="B41" s="124" t="s">
        <v>639</v>
      </c>
      <c r="C41" s="3">
        <v>105</v>
      </c>
      <c r="D41" s="3">
        <v>59</v>
      </c>
      <c r="E41" s="3">
        <v>225</v>
      </c>
      <c r="F41" s="3">
        <v>30</v>
      </c>
    </row>
    <row r="42" spans="1:6" ht="12.75" customHeight="1">
      <c r="A42" s="126">
        <v>20</v>
      </c>
      <c r="B42" s="124" t="s">
        <v>639</v>
      </c>
      <c r="C42" s="3">
        <v>105</v>
      </c>
      <c r="D42" s="3">
        <v>66</v>
      </c>
      <c r="E42" s="3">
        <v>235</v>
      </c>
      <c r="F42" s="3">
        <v>37</v>
      </c>
    </row>
    <row r="43" spans="1:6" ht="15" customHeight="1">
      <c r="A43" s="126">
        <v>21</v>
      </c>
      <c r="B43" s="124" t="s">
        <v>639</v>
      </c>
      <c r="C43" s="3">
        <v>120</v>
      </c>
      <c r="D43" s="3">
        <v>65</v>
      </c>
      <c r="E43" s="3">
        <v>240</v>
      </c>
      <c r="F43" s="3">
        <v>37</v>
      </c>
    </row>
  </sheetData>
  <sheetProtection selectLockedCells="1" selectUnlockedCells="1"/>
  <mergeCells count="31">
    <mergeCell ref="A22:F22"/>
    <mergeCell ref="B15:E15"/>
    <mergeCell ref="B16:E16"/>
    <mergeCell ref="B17:E17"/>
    <mergeCell ref="B18:E18"/>
    <mergeCell ref="B19:E19"/>
    <mergeCell ref="B20:E20"/>
    <mergeCell ref="B21:E21"/>
    <mergeCell ref="B9:C9"/>
    <mergeCell ref="B10:C10"/>
    <mergeCell ref="B11:C11"/>
    <mergeCell ref="A12:A14"/>
    <mergeCell ref="B12:E14"/>
    <mergeCell ref="F12:F14"/>
    <mergeCell ref="D5:D6"/>
    <mergeCell ref="E5:E6"/>
    <mergeCell ref="F5:F6"/>
    <mergeCell ref="B7:C7"/>
    <mergeCell ref="B8:C8"/>
    <mergeCell ref="A3:A4"/>
    <mergeCell ref="B3:C4"/>
    <mergeCell ref="D3:D4"/>
    <mergeCell ref="E3:E4"/>
    <mergeCell ref="F3:F4"/>
    <mergeCell ref="A5:A6"/>
    <mergeCell ref="B5:C6"/>
    <mergeCell ref="A1:A2"/>
    <mergeCell ref="B1:C2"/>
    <mergeCell ref="D1:D2"/>
    <mergeCell ref="E1:E2"/>
    <mergeCell ref="F1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5"/>
  <sheetViews>
    <sheetView zoomScale="130" zoomScaleNormal="130" workbookViewId="0" topLeftCell="A51">
      <selection activeCell="F1" sqref="F1:G65536"/>
    </sheetView>
  </sheetViews>
  <sheetFormatPr defaultColWidth="8.8515625" defaultRowHeight="12.75"/>
  <cols>
    <col min="1" max="1" width="8.8515625" style="0" customWidth="1"/>
    <col min="2" max="2" width="14.7109375" style="0" customWidth="1"/>
    <col min="3" max="4" width="8.8515625" style="0" customWidth="1"/>
    <col min="5" max="5" width="10.00390625" style="0" customWidth="1"/>
  </cols>
  <sheetData>
    <row r="1" spans="1:5" ht="43.5" customHeight="1">
      <c r="A1" s="66" t="s">
        <v>1</v>
      </c>
      <c r="B1" s="66" t="s">
        <v>2</v>
      </c>
      <c r="C1" s="66" t="s">
        <v>640</v>
      </c>
      <c r="D1" s="66" t="s">
        <v>4</v>
      </c>
      <c r="E1" s="66" t="s">
        <v>641</v>
      </c>
    </row>
    <row r="2" spans="1:5" ht="13.5" customHeight="1">
      <c r="A2" s="241" t="s">
        <v>642</v>
      </c>
      <c r="B2" s="241"/>
      <c r="C2" s="241"/>
      <c r="D2" s="241"/>
      <c r="E2" s="241"/>
    </row>
    <row r="3" spans="1:5" ht="13.5" customHeight="1">
      <c r="A3" s="56">
        <v>2</v>
      </c>
      <c r="B3" s="63" t="s">
        <v>643</v>
      </c>
      <c r="C3" s="64">
        <v>38</v>
      </c>
      <c r="D3" s="64">
        <v>26</v>
      </c>
      <c r="E3" s="64" t="s">
        <v>644</v>
      </c>
    </row>
    <row r="4" spans="1:5" ht="11.25" customHeight="1">
      <c r="A4" s="56">
        <v>3</v>
      </c>
      <c r="B4" s="63" t="s">
        <v>645</v>
      </c>
      <c r="C4" s="64">
        <v>38</v>
      </c>
      <c r="D4" s="64">
        <v>26</v>
      </c>
      <c r="E4" s="64" t="s">
        <v>646</v>
      </c>
    </row>
    <row r="5" spans="1:5" ht="11.25" customHeight="1">
      <c r="A5" s="56">
        <v>4</v>
      </c>
      <c r="B5" s="63" t="s">
        <v>643</v>
      </c>
      <c r="C5" s="64">
        <v>38</v>
      </c>
      <c r="D5" s="64">
        <v>26</v>
      </c>
      <c r="E5" s="64" t="s">
        <v>646</v>
      </c>
    </row>
    <row r="6" spans="1:5" ht="12" customHeight="1">
      <c r="A6" s="56">
        <v>5</v>
      </c>
      <c r="B6" s="63" t="s">
        <v>647</v>
      </c>
      <c r="C6" s="64">
        <v>20</v>
      </c>
      <c r="D6" s="64">
        <v>12</v>
      </c>
      <c r="E6" s="64" t="s">
        <v>648</v>
      </c>
    </row>
    <row r="7" spans="1:5" ht="11.25" customHeight="1">
      <c r="A7" s="56">
        <v>6</v>
      </c>
      <c r="B7" s="63" t="s">
        <v>649</v>
      </c>
      <c r="C7" s="64">
        <v>20</v>
      </c>
      <c r="D7" s="64">
        <v>12</v>
      </c>
      <c r="E7" s="64" t="s">
        <v>648</v>
      </c>
    </row>
    <row r="8" spans="1:5" ht="12">
      <c r="A8" s="56">
        <v>7</v>
      </c>
      <c r="B8" s="63" t="s">
        <v>645</v>
      </c>
      <c r="C8" s="64">
        <v>38</v>
      </c>
      <c r="D8" s="64">
        <v>26</v>
      </c>
      <c r="E8" s="64" t="s">
        <v>650</v>
      </c>
    </row>
    <row r="9" spans="1:5" ht="11.25" customHeight="1">
      <c r="A9" s="56">
        <v>8</v>
      </c>
      <c r="B9" s="63" t="s">
        <v>651</v>
      </c>
      <c r="C9" s="64">
        <v>35</v>
      </c>
      <c r="D9" s="64">
        <v>26</v>
      </c>
      <c r="E9" s="64" t="s">
        <v>644</v>
      </c>
    </row>
    <row r="10" spans="1:5" ht="11.25" customHeight="1">
      <c r="A10" s="56">
        <v>9</v>
      </c>
      <c r="B10" s="63" t="s">
        <v>652</v>
      </c>
      <c r="C10" s="64">
        <v>32</v>
      </c>
      <c r="D10" s="64">
        <v>54</v>
      </c>
      <c r="E10" s="64" t="s">
        <v>653</v>
      </c>
    </row>
    <row r="11" spans="1:5" ht="11.25" customHeight="1">
      <c r="A11" s="56">
        <v>10</v>
      </c>
      <c r="B11" s="63" t="s">
        <v>652</v>
      </c>
      <c r="C11" s="64">
        <v>32</v>
      </c>
      <c r="D11" s="64">
        <v>54</v>
      </c>
      <c r="E11" s="64" t="s">
        <v>654</v>
      </c>
    </row>
    <row r="12" spans="1:5" ht="10.5" customHeight="1">
      <c r="A12" s="56">
        <v>11</v>
      </c>
      <c r="B12" s="63" t="s">
        <v>655</v>
      </c>
      <c r="C12" s="64">
        <v>32</v>
      </c>
      <c r="D12" s="64">
        <v>54</v>
      </c>
      <c r="E12" s="64" t="s">
        <v>650</v>
      </c>
    </row>
    <row r="13" spans="1:5" ht="13.5" customHeight="1">
      <c r="A13" s="241" t="s">
        <v>656</v>
      </c>
      <c r="B13" s="241"/>
      <c r="C13" s="241"/>
      <c r="D13" s="241"/>
      <c r="E13" s="241"/>
    </row>
    <row r="14" spans="1:5" ht="12">
      <c r="A14" s="56">
        <v>1</v>
      </c>
      <c r="B14" s="65" t="s">
        <v>657</v>
      </c>
      <c r="C14" s="57">
        <v>320</v>
      </c>
      <c r="D14" s="57">
        <v>50</v>
      </c>
      <c r="E14" s="57">
        <v>75</v>
      </c>
    </row>
    <row r="15" spans="1:5" ht="13.5" customHeight="1">
      <c r="A15" s="56">
        <v>2</v>
      </c>
      <c r="B15" s="65" t="s">
        <v>658</v>
      </c>
      <c r="C15" s="57">
        <v>300</v>
      </c>
      <c r="D15" s="57">
        <v>44</v>
      </c>
      <c r="E15" s="57">
        <v>55</v>
      </c>
    </row>
    <row r="16" spans="1:5" ht="12">
      <c r="A16" s="56">
        <v>3</v>
      </c>
      <c r="B16" s="65" t="s">
        <v>659</v>
      </c>
      <c r="C16" s="57">
        <v>275</v>
      </c>
      <c r="D16" s="57">
        <v>39</v>
      </c>
      <c r="E16" s="57">
        <v>55</v>
      </c>
    </row>
    <row r="17" spans="1:5" ht="12.75" customHeight="1">
      <c r="A17" s="56">
        <v>4</v>
      </c>
      <c r="B17" s="65" t="s">
        <v>660</v>
      </c>
      <c r="C17" s="57">
        <v>500</v>
      </c>
      <c r="D17" s="57">
        <v>38</v>
      </c>
      <c r="E17" s="57">
        <v>110</v>
      </c>
    </row>
    <row r="18" spans="1:5" ht="12">
      <c r="A18" s="56">
        <v>5</v>
      </c>
      <c r="B18" s="65" t="s">
        <v>661</v>
      </c>
      <c r="C18" s="57">
        <v>470</v>
      </c>
      <c r="D18" s="57">
        <v>33.5</v>
      </c>
      <c r="E18" s="57">
        <v>75</v>
      </c>
    </row>
    <row r="19" spans="1:5" ht="14.25" customHeight="1">
      <c r="A19" s="56">
        <v>6</v>
      </c>
      <c r="B19" s="65" t="s">
        <v>662</v>
      </c>
      <c r="C19" s="57">
        <v>420</v>
      </c>
      <c r="D19" s="57">
        <v>30</v>
      </c>
      <c r="E19" s="57">
        <v>55</v>
      </c>
    </row>
    <row r="20" spans="1:5" ht="12">
      <c r="A20" s="56">
        <v>7</v>
      </c>
      <c r="B20" s="65" t="s">
        <v>663</v>
      </c>
      <c r="C20" s="57">
        <v>630</v>
      </c>
      <c r="D20" s="57">
        <v>90</v>
      </c>
      <c r="E20" s="57">
        <v>315</v>
      </c>
    </row>
    <row r="21" spans="1:5" ht="12">
      <c r="A21" s="56">
        <v>8</v>
      </c>
      <c r="B21" s="65" t="s">
        <v>661</v>
      </c>
      <c r="C21" s="57">
        <v>550</v>
      </c>
      <c r="D21" s="57">
        <v>82</v>
      </c>
      <c r="E21" s="57">
        <v>250</v>
      </c>
    </row>
    <row r="22" spans="1:5" ht="12">
      <c r="A22" s="56">
        <v>9</v>
      </c>
      <c r="B22" s="65" t="s">
        <v>664</v>
      </c>
      <c r="C22" s="57">
        <v>500</v>
      </c>
      <c r="D22" s="57">
        <v>74</v>
      </c>
      <c r="E22" s="57">
        <v>200</v>
      </c>
    </row>
    <row r="23" spans="1:5" ht="12" customHeight="1">
      <c r="A23" s="56">
        <v>10</v>
      </c>
      <c r="B23" s="65" t="s">
        <v>665</v>
      </c>
      <c r="C23" s="57">
        <v>800</v>
      </c>
      <c r="D23" s="57">
        <v>28</v>
      </c>
      <c r="E23" s="57">
        <v>110</v>
      </c>
    </row>
    <row r="24" spans="1:5" ht="12">
      <c r="A24" s="56">
        <v>11</v>
      </c>
      <c r="B24" s="65" t="s">
        <v>666</v>
      </c>
      <c r="C24" s="57">
        <v>750</v>
      </c>
      <c r="D24" s="57">
        <v>24.5</v>
      </c>
      <c r="E24" s="57">
        <v>75</v>
      </c>
    </row>
    <row r="25" spans="1:5" ht="11.25" customHeight="1">
      <c r="A25" s="56">
        <v>12</v>
      </c>
      <c r="B25" s="65" t="s">
        <v>667</v>
      </c>
      <c r="C25" s="57">
        <v>700</v>
      </c>
      <c r="D25" s="57">
        <v>20.5</v>
      </c>
      <c r="E25" s="57">
        <v>55</v>
      </c>
    </row>
    <row r="26" spans="1:5" ht="14.25" customHeight="1">
      <c r="A26" s="56">
        <v>13</v>
      </c>
      <c r="B26" s="65" t="s">
        <v>665</v>
      </c>
      <c r="C26" s="57">
        <v>1250</v>
      </c>
      <c r="D26" s="57">
        <v>65</v>
      </c>
      <c r="E26" s="57">
        <v>315</v>
      </c>
    </row>
    <row r="27" spans="1:5" ht="11.25" customHeight="1">
      <c r="A27" s="56">
        <v>14</v>
      </c>
      <c r="B27" s="65" t="s">
        <v>666</v>
      </c>
      <c r="C27" s="57">
        <v>1150</v>
      </c>
      <c r="D27" s="57">
        <v>56</v>
      </c>
      <c r="E27" s="57">
        <v>250</v>
      </c>
    </row>
    <row r="28" spans="1:5" ht="12.75" customHeight="1">
      <c r="A28" s="56">
        <v>15</v>
      </c>
      <c r="B28" s="65" t="s">
        <v>667</v>
      </c>
      <c r="C28" s="57">
        <v>1050</v>
      </c>
      <c r="D28" s="57">
        <v>48</v>
      </c>
      <c r="E28" s="57">
        <v>200</v>
      </c>
    </row>
    <row r="29" spans="1:5" ht="11.25" customHeight="1">
      <c r="A29" s="56">
        <v>16</v>
      </c>
      <c r="B29" s="65" t="s">
        <v>668</v>
      </c>
      <c r="C29" s="57">
        <v>900</v>
      </c>
      <c r="D29" s="57">
        <v>31</v>
      </c>
      <c r="E29" s="57">
        <v>110</v>
      </c>
    </row>
    <row r="30" spans="1:5" ht="11.25" customHeight="1">
      <c r="A30" s="56">
        <v>17</v>
      </c>
      <c r="B30" s="65" t="s">
        <v>669</v>
      </c>
      <c r="C30" s="57">
        <v>1000</v>
      </c>
      <c r="D30" s="57">
        <v>40</v>
      </c>
      <c r="E30" s="57">
        <v>160</v>
      </c>
    </row>
    <row r="31" spans="1:5" ht="45.75" customHeight="1">
      <c r="A31" s="14" t="s">
        <v>1</v>
      </c>
      <c r="B31" s="14" t="s">
        <v>2</v>
      </c>
      <c r="C31" s="14" t="s">
        <v>3</v>
      </c>
      <c r="D31" s="14" t="s">
        <v>4</v>
      </c>
      <c r="E31" s="14" t="s">
        <v>670</v>
      </c>
    </row>
    <row r="32" spans="1:5" ht="13.5" customHeight="1">
      <c r="A32" s="241" t="s">
        <v>656</v>
      </c>
      <c r="B32" s="241"/>
      <c r="C32" s="241"/>
      <c r="D32" s="241"/>
      <c r="E32" s="241"/>
    </row>
    <row r="33" spans="1:5" ht="12.75" customHeight="1">
      <c r="A33" s="56">
        <v>1</v>
      </c>
      <c r="B33" s="67" t="s">
        <v>671</v>
      </c>
      <c r="C33" s="68">
        <v>6</v>
      </c>
      <c r="D33" s="68">
        <v>28</v>
      </c>
      <c r="E33" s="57">
        <v>1.1</v>
      </c>
    </row>
    <row r="34" spans="1:5" ht="12" customHeight="1">
      <c r="A34" s="56">
        <v>2</v>
      </c>
      <c r="B34" s="67" t="s">
        <v>672</v>
      </c>
      <c r="C34" s="68">
        <v>8</v>
      </c>
      <c r="D34" s="68">
        <v>30</v>
      </c>
      <c r="E34" s="57">
        <v>2.2</v>
      </c>
    </row>
    <row r="35" spans="1:5" ht="11.25" customHeight="1">
      <c r="A35" s="56">
        <v>3</v>
      </c>
      <c r="B35" s="67" t="s">
        <v>673</v>
      </c>
      <c r="C35" s="68">
        <v>9</v>
      </c>
      <c r="D35" s="68">
        <v>40</v>
      </c>
      <c r="E35" s="148">
        <v>3</v>
      </c>
    </row>
    <row r="36" spans="1:5" ht="10.5" customHeight="1">
      <c r="A36" s="56">
        <v>4</v>
      </c>
      <c r="B36" s="67" t="s">
        <v>674</v>
      </c>
      <c r="C36" s="57">
        <v>12.5</v>
      </c>
      <c r="D36" s="68">
        <v>20</v>
      </c>
      <c r="E36" s="148">
        <v>2.2</v>
      </c>
    </row>
    <row r="37" spans="1:5" ht="12">
      <c r="A37" s="56">
        <v>5</v>
      </c>
      <c r="B37" s="67" t="s">
        <v>675</v>
      </c>
      <c r="C37" s="57">
        <v>12.5</v>
      </c>
      <c r="D37" s="68">
        <v>32</v>
      </c>
      <c r="E37" s="148">
        <v>3</v>
      </c>
    </row>
    <row r="38" spans="1:5" ht="11.25" customHeight="1">
      <c r="A38" s="56">
        <v>6</v>
      </c>
      <c r="B38" s="67" t="s">
        <v>676</v>
      </c>
      <c r="C38" s="68">
        <v>20</v>
      </c>
      <c r="D38" s="68">
        <v>18</v>
      </c>
      <c r="E38" s="148">
        <v>2.2</v>
      </c>
    </row>
    <row r="39" spans="1:5" ht="12">
      <c r="A39" s="56">
        <v>7</v>
      </c>
      <c r="B39" s="67" t="s">
        <v>677</v>
      </c>
      <c r="C39" s="68">
        <v>20</v>
      </c>
      <c r="D39" s="68">
        <v>30</v>
      </c>
      <c r="E39" s="148">
        <v>3</v>
      </c>
    </row>
    <row r="40" spans="1:5" ht="11.25" customHeight="1">
      <c r="A40" s="56">
        <v>8</v>
      </c>
      <c r="B40" s="67" t="s">
        <v>678</v>
      </c>
      <c r="C40" s="68">
        <v>25</v>
      </c>
      <c r="D40" s="68">
        <v>20</v>
      </c>
      <c r="E40" s="148">
        <v>5.5</v>
      </c>
    </row>
    <row r="41" spans="1:5" ht="12">
      <c r="A41" s="56">
        <v>9</v>
      </c>
      <c r="B41" s="67" t="s">
        <v>679</v>
      </c>
      <c r="C41" s="68">
        <v>25</v>
      </c>
      <c r="D41" s="68">
        <v>32</v>
      </c>
      <c r="E41" s="148">
        <v>5.5</v>
      </c>
    </row>
    <row r="42" spans="1:5" ht="12">
      <c r="A42" s="56">
        <v>10</v>
      </c>
      <c r="B42" s="67" t="s">
        <v>680</v>
      </c>
      <c r="C42" s="68">
        <v>45</v>
      </c>
      <c r="D42" s="68">
        <v>50</v>
      </c>
      <c r="E42" s="148">
        <v>11</v>
      </c>
    </row>
    <row r="43" spans="1:5" ht="10.5" customHeight="1">
      <c r="A43" s="56">
        <v>11</v>
      </c>
      <c r="B43" s="67" t="s">
        <v>681</v>
      </c>
      <c r="C43" s="68">
        <v>45</v>
      </c>
      <c r="D43" s="68">
        <v>15</v>
      </c>
      <c r="E43" s="148">
        <v>3</v>
      </c>
    </row>
    <row r="44" spans="1:5" ht="12">
      <c r="A44" s="56">
        <v>12</v>
      </c>
      <c r="B44" s="67" t="s">
        <v>682</v>
      </c>
      <c r="C44" s="68">
        <v>50</v>
      </c>
      <c r="D44" s="68">
        <v>32</v>
      </c>
      <c r="E44" s="57">
        <v>7.5</v>
      </c>
    </row>
    <row r="45" spans="1:5" ht="12">
      <c r="A45" s="56">
        <v>13</v>
      </c>
      <c r="B45" s="67" t="s">
        <v>683</v>
      </c>
      <c r="C45" s="68">
        <v>50</v>
      </c>
      <c r="D45" s="68">
        <v>30</v>
      </c>
      <c r="E45" s="68">
        <v>11</v>
      </c>
    </row>
    <row r="46" spans="1:5" ht="12">
      <c r="A46" s="56">
        <v>14</v>
      </c>
      <c r="B46" s="67" t="s">
        <v>684</v>
      </c>
      <c r="C46" s="68">
        <v>50</v>
      </c>
      <c r="D46" s="68">
        <v>40</v>
      </c>
      <c r="E46" s="68">
        <v>11</v>
      </c>
    </row>
    <row r="47" spans="1:5" ht="11.25" customHeight="1">
      <c r="A47" s="56">
        <v>15</v>
      </c>
      <c r="B47" s="67" t="s">
        <v>685</v>
      </c>
      <c r="C47" s="68">
        <v>50</v>
      </c>
      <c r="D47" s="68">
        <v>50</v>
      </c>
      <c r="E47" s="68">
        <v>15</v>
      </c>
    </row>
    <row r="48" spans="1:5" ht="12" customHeight="1">
      <c r="A48" s="56">
        <v>16</v>
      </c>
      <c r="B48" s="67" t="s">
        <v>686</v>
      </c>
      <c r="C48" s="68">
        <v>100</v>
      </c>
      <c r="D48" s="68">
        <v>25</v>
      </c>
      <c r="E48" s="148">
        <v>11</v>
      </c>
    </row>
    <row r="49" spans="1:5" ht="10.5" customHeight="1">
      <c r="A49" s="279">
        <v>17</v>
      </c>
      <c r="B49" s="280" t="s">
        <v>687</v>
      </c>
      <c r="C49" s="281">
        <v>100</v>
      </c>
      <c r="D49" s="281">
        <v>25</v>
      </c>
      <c r="E49" s="282">
        <v>11</v>
      </c>
    </row>
    <row r="50" spans="1:5" ht="12.75" customHeight="1">
      <c r="A50" s="279"/>
      <c r="B50" s="280"/>
      <c r="C50" s="281"/>
      <c r="D50" s="281"/>
      <c r="E50" s="281"/>
    </row>
    <row r="51" spans="1:5" ht="11.25" customHeight="1">
      <c r="A51" s="56">
        <v>18</v>
      </c>
      <c r="B51" s="67" t="s">
        <v>686</v>
      </c>
      <c r="C51" s="68">
        <v>100</v>
      </c>
      <c r="D51" s="68">
        <v>32</v>
      </c>
      <c r="E51" s="148">
        <v>15</v>
      </c>
    </row>
    <row r="52" spans="1:5" ht="11.25" customHeight="1">
      <c r="A52" s="56">
        <v>19</v>
      </c>
      <c r="B52" s="67" t="s">
        <v>688</v>
      </c>
      <c r="C52" s="68">
        <v>150</v>
      </c>
      <c r="D52" s="68">
        <v>40</v>
      </c>
      <c r="E52" s="148">
        <v>37</v>
      </c>
    </row>
    <row r="53" spans="1:5" ht="11.25" customHeight="1">
      <c r="A53" s="56">
        <v>20</v>
      </c>
      <c r="B53" s="67" t="s">
        <v>689</v>
      </c>
      <c r="C53" s="68">
        <v>300</v>
      </c>
      <c r="D53" s="68">
        <v>50</v>
      </c>
      <c r="E53" s="148">
        <v>55</v>
      </c>
    </row>
    <row r="54" spans="1:5" ht="12.75" customHeight="1">
      <c r="A54" s="278" t="s">
        <v>690</v>
      </c>
      <c r="B54" s="278"/>
      <c r="C54" s="278"/>
      <c r="D54" s="278"/>
      <c r="E54" s="278"/>
    </row>
    <row r="55" spans="1:5" ht="12">
      <c r="A55" s="53"/>
      <c r="B55" s="53"/>
      <c r="C55" s="53"/>
      <c r="D55" s="53"/>
      <c r="E55" s="53"/>
    </row>
    <row r="56" ht="12.75" customHeight="1"/>
  </sheetData>
  <sheetProtection selectLockedCells="1" selectUnlockedCells="1"/>
  <mergeCells count="9">
    <mergeCell ref="A54:E54"/>
    <mergeCell ref="A49:A50"/>
    <mergeCell ref="B49:B50"/>
    <mergeCell ref="C49:C50"/>
    <mergeCell ref="D49:D50"/>
    <mergeCell ref="E49:E50"/>
    <mergeCell ref="A2:E2"/>
    <mergeCell ref="A13:E13"/>
    <mergeCell ref="A32:E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3"/>
  <sheetViews>
    <sheetView zoomScale="124" zoomScaleNormal="124" workbookViewId="0" topLeftCell="A1">
      <selection activeCell="I10" sqref="I10"/>
    </sheetView>
  </sheetViews>
  <sheetFormatPr defaultColWidth="12.57421875" defaultRowHeight="12.75"/>
  <cols>
    <col min="1" max="1" width="6.421875" style="53" customWidth="1"/>
    <col min="2" max="2" width="14.8515625" style="53" customWidth="1"/>
    <col min="3" max="3" width="10.28125" style="53" customWidth="1"/>
    <col min="4" max="4" width="9.28125" style="53" customWidth="1"/>
    <col min="5" max="5" width="13.28125" style="53" customWidth="1"/>
    <col min="6" max="6" width="3.421875" style="53" hidden="1" customWidth="1"/>
    <col min="7" max="7" width="14.421875" style="53" customWidth="1"/>
    <col min="8" max="8" width="7.00390625" style="53" customWidth="1"/>
    <col min="9" max="9" width="5.7109375" style="53" customWidth="1"/>
    <col min="10" max="10" width="11.7109375" style="53" customWidth="1"/>
    <col min="11" max="11" width="9.8515625" style="53" customWidth="1"/>
    <col min="12" max="12" width="8.140625" style="53" customWidth="1"/>
    <col min="13" max="13" width="4.421875" style="53" customWidth="1"/>
    <col min="14" max="14" width="12.421875" style="53" customWidth="1"/>
    <col min="15" max="15" width="6.8515625" style="53" customWidth="1"/>
    <col min="16" max="16" width="5.8515625" style="53" customWidth="1"/>
    <col min="17" max="17" width="8.140625" style="53" customWidth="1"/>
    <col min="18" max="18" width="8.7109375" style="53" customWidth="1"/>
    <col min="19" max="19" width="7.8515625" style="53" customWidth="1"/>
    <col min="20" max="20" width="3.8515625" style="53" customWidth="1"/>
    <col min="21" max="22" width="12.421875" style="53" customWidth="1"/>
    <col min="23" max="23" width="7.421875" style="53" customWidth="1"/>
    <col min="24" max="24" width="5.140625" style="53" customWidth="1"/>
    <col min="25" max="25" width="10.00390625" style="53" customWidth="1"/>
    <col min="26" max="26" width="8.140625" style="53" customWidth="1"/>
    <col min="27" max="27" width="8.421875" style="53" customWidth="1"/>
    <col min="28" max="16384" width="12.421875" style="53" customWidth="1"/>
  </cols>
  <sheetData>
    <row r="1" spans="1:6" ht="38.25" customHeight="1">
      <c r="A1" s="149" t="s">
        <v>1</v>
      </c>
      <c r="B1" s="149" t="s">
        <v>2</v>
      </c>
      <c r="C1" s="149" t="s">
        <v>691</v>
      </c>
      <c r="D1" s="149" t="s">
        <v>4</v>
      </c>
      <c r="E1" s="149" t="s">
        <v>5</v>
      </c>
      <c r="F1" s="159"/>
    </row>
    <row r="2" spans="1:6" ht="15.75" customHeight="1">
      <c r="A2" s="273" t="s">
        <v>692</v>
      </c>
      <c r="B2" s="273"/>
      <c r="C2" s="273"/>
      <c r="D2" s="273"/>
      <c r="E2" s="273"/>
      <c r="F2" s="159"/>
    </row>
    <row r="3" spans="1:6" ht="19.5" customHeight="1">
      <c r="A3" s="126">
        <v>1</v>
      </c>
      <c r="B3" s="233" t="s">
        <v>693</v>
      </c>
      <c r="C3" s="234">
        <v>0.25</v>
      </c>
      <c r="D3" s="234">
        <v>25</v>
      </c>
      <c r="E3" s="234" t="s">
        <v>694</v>
      </c>
      <c r="F3" s="159"/>
    </row>
    <row r="4" spans="1:6" ht="14.25" customHeight="1">
      <c r="A4" s="126">
        <v>2</v>
      </c>
      <c r="B4" s="233" t="s">
        <v>695</v>
      </c>
      <c r="C4" s="234">
        <v>0.63</v>
      </c>
      <c r="D4" s="234">
        <v>25</v>
      </c>
      <c r="E4" s="234" t="s">
        <v>696</v>
      </c>
      <c r="F4" s="159"/>
    </row>
    <row r="5" spans="1:6" ht="14.25" customHeight="1">
      <c r="A5" s="126">
        <v>3</v>
      </c>
      <c r="B5" s="233" t="s">
        <v>697</v>
      </c>
      <c r="C5" s="234">
        <v>1.6</v>
      </c>
      <c r="D5" s="234">
        <v>16</v>
      </c>
      <c r="E5" s="234" t="s">
        <v>211</v>
      </c>
      <c r="F5" s="159"/>
    </row>
    <row r="6" spans="1:6" ht="14.25" customHeight="1">
      <c r="A6" s="126">
        <v>4</v>
      </c>
      <c r="B6" s="145" t="s">
        <v>698</v>
      </c>
      <c r="C6" s="146">
        <v>1.6</v>
      </c>
      <c r="D6" s="146">
        <v>16</v>
      </c>
      <c r="E6" s="146">
        <v>1.5</v>
      </c>
      <c r="F6" s="159"/>
    </row>
    <row r="7" spans="1:6" ht="14.25" customHeight="1">
      <c r="A7" s="126">
        <v>5</v>
      </c>
      <c r="B7" s="145" t="s">
        <v>2120</v>
      </c>
      <c r="C7" s="146">
        <v>1.6</v>
      </c>
      <c r="D7" s="146">
        <v>6</v>
      </c>
      <c r="E7" s="146" t="s">
        <v>699</v>
      </c>
      <c r="F7" s="159"/>
    </row>
    <row r="8" spans="1:6" ht="14.25" customHeight="1">
      <c r="A8" s="126">
        <v>6</v>
      </c>
      <c r="B8" s="145" t="s">
        <v>1613</v>
      </c>
      <c r="C8" s="146">
        <v>1.6</v>
      </c>
      <c r="D8" s="146">
        <v>40</v>
      </c>
      <c r="E8" s="146">
        <v>5.5</v>
      </c>
      <c r="F8" s="159"/>
    </row>
    <row r="9" spans="1:6" ht="14.25" customHeight="1">
      <c r="A9" s="126">
        <v>7</v>
      </c>
      <c r="B9" s="145" t="s">
        <v>1614</v>
      </c>
      <c r="C9" s="146">
        <v>1.6</v>
      </c>
      <c r="D9" s="146">
        <v>40</v>
      </c>
      <c r="E9" s="146">
        <v>5.5</v>
      </c>
      <c r="F9" s="159"/>
    </row>
    <row r="10" spans="1:6" ht="14.25" customHeight="1">
      <c r="A10" s="126">
        <v>8</v>
      </c>
      <c r="B10" s="145" t="s">
        <v>700</v>
      </c>
      <c r="C10" s="146">
        <v>4</v>
      </c>
      <c r="D10" s="146">
        <v>4</v>
      </c>
      <c r="E10" s="146" t="s">
        <v>211</v>
      </c>
      <c r="F10" s="159"/>
    </row>
    <row r="11" spans="1:6" ht="14.25" customHeight="1">
      <c r="A11" s="126">
        <v>9</v>
      </c>
      <c r="B11" s="145" t="s">
        <v>701</v>
      </c>
      <c r="C11" s="146">
        <v>4</v>
      </c>
      <c r="D11" s="146">
        <v>4</v>
      </c>
      <c r="E11" s="146" t="s">
        <v>211</v>
      </c>
      <c r="F11" s="159"/>
    </row>
    <row r="12" spans="1:6" ht="14.25" customHeight="1">
      <c r="A12" s="126">
        <v>10</v>
      </c>
      <c r="B12" s="145" t="s">
        <v>700</v>
      </c>
      <c r="C12" s="146">
        <v>4</v>
      </c>
      <c r="D12" s="146">
        <v>25</v>
      </c>
      <c r="E12" s="146" t="s">
        <v>225</v>
      </c>
      <c r="F12" s="159"/>
    </row>
    <row r="13" spans="1:6" ht="14.25" customHeight="1">
      <c r="A13" s="126">
        <v>11</v>
      </c>
      <c r="B13" s="145" t="s">
        <v>701</v>
      </c>
      <c r="C13" s="146">
        <v>4</v>
      </c>
      <c r="D13" s="146">
        <v>25</v>
      </c>
      <c r="E13" s="146" t="s">
        <v>225</v>
      </c>
      <c r="F13" s="159"/>
    </row>
    <row r="14" spans="1:6" ht="14.25" customHeight="1">
      <c r="A14" s="126">
        <v>12</v>
      </c>
      <c r="B14" s="145" t="s">
        <v>702</v>
      </c>
      <c r="C14" s="146">
        <v>4</v>
      </c>
      <c r="D14" s="146">
        <v>4</v>
      </c>
      <c r="E14" s="146" t="s">
        <v>311</v>
      </c>
      <c r="F14" s="159"/>
    </row>
    <row r="15" spans="1:6" ht="14.25" customHeight="1">
      <c r="A15" s="126">
        <v>13</v>
      </c>
      <c r="B15" s="145" t="s">
        <v>703</v>
      </c>
      <c r="C15" s="146">
        <v>6.3</v>
      </c>
      <c r="D15" s="146">
        <v>2.5</v>
      </c>
      <c r="E15" s="146" t="s">
        <v>211</v>
      </c>
      <c r="F15" s="159"/>
    </row>
    <row r="16" spans="1:6" ht="14.25" customHeight="1">
      <c r="A16" s="126">
        <v>14</v>
      </c>
      <c r="B16" s="145" t="s">
        <v>704</v>
      </c>
      <c r="C16" s="146">
        <v>6.3</v>
      </c>
      <c r="D16" s="146">
        <v>2.5</v>
      </c>
      <c r="E16" s="146" t="s">
        <v>211</v>
      </c>
      <c r="F16" s="159"/>
    </row>
    <row r="17" spans="1:6" ht="14.25" customHeight="1">
      <c r="A17" s="126">
        <v>15</v>
      </c>
      <c r="B17" s="145" t="s">
        <v>703</v>
      </c>
      <c r="C17" s="146">
        <v>6.3</v>
      </c>
      <c r="D17" s="146">
        <v>10</v>
      </c>
      <c r="E17" s="146" t="s">
        <v>322</v>
      </c>
      <c r="F17" s="159"/>
    </row>
    <row r="18" spans="1:6" ht="14.25" customHeight="1">
      <c r="A18" s="126">
        <v>16</v>
      </c>
      <c r="B18" s="145" t="s">
        <v>704</v>
      </c>
      <c r="C18" s="146">
        <v>6.3</v>
      </c>
      <c r="D18" s="146">
        <v>10</v>
      </c>
      <c r="E18" s="146" t="s">
        <v>322</v>
      </c>
      <c r="F18" s="159"/>
    </row>
    <row r="19" spans="1:6" ht="14.25" customHeight="1">
      <c r="A19" s="126">
        <v>17</v>
      </c>
      <c r="B19" s="145" t="s">
        <v>703</v>
      </c>
      <c r="C19" s="146">
        <v>6.3</v>
      </c>
      <c r="D19" s="146">
        <v>10</v>
      </c>
      <c r="E19" s="146" t="s">
        <v>225</v>
      </c>
      <c r="F19" s="159"/>
    </row>
    <row r="20" spans="1:6" ht="14.25" customHeight="1">
      <c r="A20" s="126">
        <v>18</v>
      </c>
      <c r="B20" s="145" t="s">
        <v>704</v>
      </c>
      <c r="C20" s="146">
        <v>6.3</v>
      </c>
      <c r="D20" s="146">
        <v>10</v>
      </c>
      <c r="E20" s="146" t="s">
        <v>225</v>
      </c>
      <c r="F20" s="159"/>
    </row>
    <row r="21" spans="1:6" ht="14.25" customHeight="1">
      <c r="A21" s="126">
        <v>19</v>
      </c>
      <c r="B21" s="145" t="s">
        <v>703</v>
      </c>
      <c r="C21" s="146">
        <v>6.3</v>
      </c>
      <c r="D21" s="146">
        <v>25</v>
      </c>
      <c r="E21" s="195" t="s">
        <v>238</v>
      </c>
      <c r="F21" s="159"/>
    </row>
    <row r="22" spans="1:6" ht="14.25" customHeight="1">
      <c r="A22" s="126">
        <v>20</v>
      </c>
      <c r="B22" s="145" t="s">
        <v>704</v>
      </c>
      <c r="C22" s="146">
        <v>6.3</v>
      </c>
      <c r="D22" s="146">
        <v>25</v>
      </c>
      <c r="E22" s="146" t="s">
        <v>238</v>
      </c>
      <c r="F22" s="159"/>
    </row>
    <row r="23" spans="1:6" ht="14.25" customHeight="1">
      <c r="A23" s="126">
        <v>21</v>
      </c>
      <c r="B23" s="145" t="s">
        <v>705</v>
      </c>
      <c r="C23" s="146">
        <v>6.3</v>
      </c>
      <c r="D23" s="146">
        <v>4</v>
      </c>
      <c r="E23" s="146" t="s">
        <v>311</v>
      </c>
      <c r="F23" s="159"/>
    </row>
    <row r="24" spans="1:6" ht="14.25" customHeight="1">
      <c r="A24" s="126">
        <v>22</v>
      </c>
      <c r="B24" s="145" t="s">
        <v>706</v>
      </c>
      <c r="C24" s="146">
        <v>6.3</v>
      </c>
      <c r="D24" s="146">
        <v>10</v>
      </c>
      <c r="E24" s="146" t="s">
        <v>322</v>
      </c>
      <c r="F24" s="159"/>
    </row>
    <row r="25" spans="1:6" ht="14.25" customHeight="1">
      <c r="A25" s="126">
        <v>23</v>
      </c>
      <c r="B25" s="145" t="s">
        <v>707</v>
      </c>
      <c r="C25" s="146">
        <v>10</v>
      </c>
      <c r="D25" s="146">
        <v>10</v>
      </c>
      <c r="E25" s="146" t="s">
        <v>173</v>
      </c>
      <c r="F25" s="159"/>
    </row>
    <row r="26" spans="1:6" ht="14.25" customHeight="1">
      <c r="A26" s="126">
        <v>24</v>
      </c>
      <c r="B26" s="145" t="s">
        <v>708</v>
      </c>
      <c r="C26" s="146">
        <v>10</v>
      </c>
      <c r="D26" s="146">
        <v>10</v>
      </c>
      <c r="E26" s="146" t="s">
        <v>173</v>
      </c>
      <c r="F26" s="159"/>
    </row>
    <row r="27" spans="1:6" ht="14.25" customHeight="1">
      <c r="A27" s="126">
        <v>25</v>
      </c>
      <c r="B27" s="145" t="s">
        <v>709</v>
      </c>
      <c r="C27" s="146">
        <v>14</v>
      </c>
      <c r="D27" s="146">
        <v>10</v>
      </c>
      <c r="E27" s="146" t="s">
        <v>345</v>
      </c>
      <c r="F27" s="159"/>
    </row>
    <row r="28" spans="1:6" ht="14.25" customHeight="1">
      <c r="A28" s="126">
        <v>26</v>
      </c>
      <c r="B28" s="145" t="s">
        <v>710</v>
      </c>
      <c r="C28" s="146">
        <v>18</v>
      </c>
      <c r="D28" s="146">
        <v>6</v>
      </c>
      <c r="E28" s="146" t="s">
        <v>711</v>
      </c>
      <c r="F28" s="159"/>
    </row>
    <row r="29" spans="1:6" ht="14.25" customHeight="1">
      <c r="A29" s="126">
        <v>27</v>
      </c>
      <c r="B29" s="145" t="s">
        <v>712</v>
      </c>
      <c r="C29" s="146">
        <v>18</v>
      </c>
      <c r="D29" s="146">
        <v>6</v>
      </c>
      <c r="E29" s="146" t="s">
        <v>711</v>
      </c>
      <c r="F29" s="159"/>
    </row>
    <row r="30" spans="1:6" ht="14.25" customHeight="1">
      <c r="A30" s="126">
        <v>28</v>
      </c>
      <c r="B30" s="145" t="s">
        <v>2121</v>
      </c>
      <c r="C30" s="146">
        <v>19.5</v>
      </c>
      <c r="D30" s="146">
        <v>4</v>
      </c>
      <c r="E30" s="146" t="s">
        <v>711</v>
      </c>
      <c r="F30" s="159"/>
    </row>
    <row r="31" spans="1:6" ht="14.25" customHeight="1">
      <c r="A31" s="126">
        <v>29</v>
      </c>
      <c r="B31" s="145" t="s">
        <v>2122</v>
      </c>
      <c r="C31" s="146">
        <v>19.5</v>
      </c>
      <c r="D31" s="146">
        <v>4</v>
      </c>
      <c r="E31" s="146" t="s">
        <v>711</v>
      </c>
      <c r="F31" s="159"/>
    </row>
    <row r="32" spans="1:6" ht="14.25" customHeight="1">
      <c r="A32" s="126">
        <v>30</v>
      </c>
      <c r="B32" s="145" t="s">
        <v>2123</v>
      </c>
      <c r="C32" s="146">
        <v>37.5</v>
      </c>
      <c r="D32" s="146">
        <v>2.5</v>
      </c>
      <c r="E32" s="146" t="s">
        <v>347</v>
      </c>
      <c r="F32" s="159"/>
    </row>
    <row r="33" spans="1:6" ht="14.25" customHeight="1">
      <c r="A33" s="126">
        <v>31</v>
      </c>
      <c r="B33" s="145" t="s">
        <v>2124</v>
      </c>
      <c r="C33" s="146">
        <v>37.5</v>
      </c>
      <c r="D33" s="146">
        <v>2.5</v>
      </c>
      <c r="E33" s="146" t="s">
        <v>347</v>
      </c>
      <c r="F33" s="159"/>
    </row>
    <row r="34" spans="1:6" ht="14.25" customHeight="1">
      <c r="A34" s="126">
        <v>32</v>
      </c>
      <c r="B34" s="145" t="s">
        <v>2125</v>
      </c>
      <c r="C34" s="146">
        <v>30</v>
      </c>
      <c r="D34" s="146">
        <v>6</v>
      </c>
      <c r="E34" s="146">
        <v>15</v>
      </c>
      <c r="F34" s="159"/>
    </row>
    <row r="35" spans="1:6" ht="14.25" customHeight="1">
      <c r="A35" s="126">
        <v>33</v>
      </c>
      <c r="B35" s="145" t="s">
        <v>2126</v>
      </c>
      <c r="C35" s="146">
        <v>30</v>
      </c>
      <c r="D35" s="146">
        <v>6</v>
      </c>
      <c r="E35" s="146">
        <v>15</v>
      </c>
      <c r="F35" s="159"/>
    </row>
    <row r="36" spans="1:6" ht="14.25" customHeight="1">
      <c r="A36" s="126">
        <v>34</v>
      </c>
      <c r="B36" s="146"/>
      <c r="C36" s="146"/>
      <c r="D36" s="146"/>
      <c r="E36" s="146"/>
      <c r="F36" s="159"/>
    </row>
    <row r="37" spans="1:6" ht="14.25" customHeight="1">
      <c r="A37" s="126">
        <v>35</v>
      </c>
      <c r="B37" s="146"/>
      <c r="C37" s="146"/>
      <c r="D37" s="146"/>
      <c r="E37" s="146"/>
      <c r="F37" s="159"/>
    </row>
    <row r="38" spans="1:6" ht="14.25" customHeight="1">
      <c r="A38" s="126">
        <v>36</v>
      </c>
      <c r="B38" s="146"/>
      <c r="C38" s="146"/>
      <c r="D38" s="146"/>
      <c r="E38" s="146"/>
      <c r="F38" s="159"/>
    </row>
    <row r="39" spans="1:6" ht="14.25" customHeight="1">
      <c r="A39" s="126">
        <v>37</v>
      </c>
      <c r="B39" s="146"/>
      <c r="C39" s="146"/>
      <c r="D39" s="146"/>
      <c r="E39" s="146"/>
      <c r="F39" s="159"/>
    </row>
    <row r="40" spans="1:6" ht="14.25" customHeight="1">
      <c r="A40" s="126">
        <v>38</v>
      </c>
      <c r="B40" s="146"/>
      <c r="C40" s="146"/>
      <c r="D40" s="146"/>
      <c r="E40" s="146"/>
      <c r="F40" s="159"/>
    </row>
    <row r="41" ht="11.25" customHeight="1">
      <c r="A41" s="146" t="s">
        <v>713</v>
      </c>
    </row>
    <row r="42" ht="16.5" customHeight="1">
      <c r="A42" s="146"/>
    </row>
    <row r="43" ht="16.5" customHeight="1">
      <c r="A43" s="146"/>
    </row>
    <row r="44" ht="16.5" customHeight="1">
      <c r="A44" s="146"/>
    </row>
    <row r="45" ht="16.5" customHeight="1">
      <c r="A45" s="146"/>
    </row>
    <row r="46" ht="16.5" customHeight="1">
      <c r="A46" s="146"/>
    </row>
    <row r="47" ht="29.25" customHeight="1">
      <c r="A47" s="151" t="s">
        <v>1596</v>
      </c>
    </row>
    <row r="48" ht="16.5" customHeight="1">
      <c r="A48" s="191" t="s">
        <v>715</v>
      </c>
    </row>
    <row r="49" ht="15" customHeight="1">
      <c r="A49" s="150">
        <v>1</v>
      </c>
    </row>
    <row r="50" ht="13.5" customHeight="1">
      <c r="A50" s="150">
        <v>2</v>
      </c>
    </row>
    <row r="51" ht="14.25" customHeight="1">
      <c r="A51" s="150">
        <v>3</v>
      </c>
    </row>
    <row r="52" ht="12.75" customHeight="1">
      <c r="A52" s="150">
        <v>4</v>
      </c>
    </row>
    <row r="53" ht="14.25" customHeight="1">
      <c r="A53" s="150">
        <v>5</v>
      </c>
    </row>
    <row r="54" ht="14.25" customHeight="1">
      <c r="A54" s="150">
        <v>6</v>
      </c>
    </row>
    <row r="55" ht="14.25" customHeight="1">
      <c r="A55" s="150">
        <v>7</v>
      </c>
    </row>
    <row r="56" ht="14.25" customHeight="1">
      <c r="A56" s="150">
        <v>8</v>
      </c>
    </row>
    <row r="57" ht="14.25" customHeight="1">
      <c r="A57" s="150">
        <v>9</v>
      </c>
    </row>
    <row r="58" ht="14.25" customHeight="1">
      <c r="A58" s="150">
        <v>10</v>
      </c>
    </row>
    <row r="59" ht="14.25" customHeight="1">
      <c r="A59" s="150">
        <v>11</v>
      </c>
    </row>
    <row r="60" ht="14.25" customHeight="1">
      <c r="A60" s="150">
        <v>12</v>
      </c>
    </row>
    <row r="61" ht="14.25" customHeight="1">
      <c r="A61" s="150">
        <v>13</v>
      </c>
    </row>
    <row r="62" ht="14.25" customHeight="1">
      <c r="A62" s="150">
        <v>14</v>
      </c>
    </row>
    <row r="63" ht="14.25" customHeight="1">
      <c r="A63" s="150">
        <v>15</v>
      </c>
    </row>
    <row r="64" ht="14.25" customHeight="1">
      <c r="A64" s="150">
        <v>16</v>
      </c>
    </row>
    <row r="65" ht="14.25" customHeight="1">
      <c r="A65" s="150">
        <v>17</v>
      </c>
    </row>
    <row r="66" ht="14.25" customHeight="1">
      <c r="A66" s="150">
        <v>18</v>
      </c>
    </row>
    <row r="67" ht="14.25" customHeight="1">
      <c r="A67" s="150">
        <v>19</v>
      </c>
    </row>
    <row r="68" ht="14.25" customHeight="1">
      <c r="A68" s="150">
        <v>20</v>
      </c>
    </row>
    <row r="69" ht="14.25" customHeight="1">
      <c r="A69" s="54"/>
    </row>
    <row r="70" ht="14.25" customHeight="1">
      <c r="A70" s="54"/>
    </row>
    <row r="71" ht="14.25" customHeight="1">
      <c r="A71" s="54"/>
    </row>
    <row r="72" ht="14.25" customHeight="1">
      <c r="A72" s="54"/>
    </row>
    <row r="73" ht="16.5" customHeight="1">
      <c r="A73" s="54"/>
    </row>
    <row r="74" ht="12.75" customHeight="1">
      <c r="A74" s="54"/>
    </row>
    <row r="75" ht="12.75" customHeight="1">
      <c r="A75" s="54"/>
    </row>
    <row r="76" ht="11.25" customHeight="1">
      <c r="A76" s="54"/>
    </row>
    <row r="77" ht="15.75" customHeight="1">
      <c r="A77" s="54"/>
    </row>
    <row r="78" ht="14.25" customHeight="1">
      <c r="A78" s="54"/>
    </row>
    <row r="79" ht="21" customHeight="1">
      <c r="A79" s="54"/>
    </row>
    <row r="80" ht="16.5" customHeight="1">
      <c r="A80" s="54"/>
    </row>
    <row r="81" ht="15.75" customHeight="1">
      <c r="A81" s="54"/>
    </row>
    <row r="82" ht="14.25" customHeight="1">
      <c r="A82" s="54"/>
    </row>
    <row r="83" ht="13.5" customHeight="1">
      <c r="A83" s="54"/>
    </row>
    <row r="84" ht="12" customHeight="1">
      <c r="A84" s="54"/>
    </row>
    <row r="85" ht="10.5" customHeight="1">
      <c r="A85" s="54"/>
    </row>
    <row r="86" ht="10.5" customHeight="1">
      <c r="A86" s="54"/>
    </row>
    <row r="87" ht="10.5" customHeight="1">
      <c r="A87" s="54"/>
    </row>
    <row r="88" ht="10.5" customHeight="1">
      <c r="A88" s="54"/>
    </row>
    <row r="89" ht="10.5" customHeight="1">
      <c r="A89" s="54"/>
    </row>
    <row r="90" ht="9.75" customHeight="1">
      <c r="A90" s="54"/>
    </row>
    <row r="91" ht="11.25" customHeight="1">
      <c r="A91" s="54"/>
    </row>
    <row r="92" ht="11.25" customHeight="1">
      <c r="A92" s="54"/>
    </row>
    <row r="93" ht="11.25" customHeight="1">
      <c r="A93" s="54"/>
    </row>
    <row r="94" ht="10.5" customHeight="1">
      <c r="A94" s="54"/>
    </row>
    <row r="95" ht="9.75">
      <c r="A95" s="54"/>
    </row>
    <row r="96" ht="9.75">
      <c r="A96" s="54"/>
    </row>
    <row r="97" ht="9.75">
      <c r="A97" s="54"/>
    </row>
    <row r="98" ht="9.75">
      <c r="A98" s="54"/>
    </row>
    <row r="99" ht="9.75">
      <c r="A99" s="54"/>
    </row>
    <row r="100" ht="9.75">
      <c r="A100" s="54"/>
    </row>
    <row r="101" ht="9.75">
      <c r="A101" s="54"/>
    </row>
    <row r="102" ht="9.75">
      <c r="A102" s="54"/>
    </row>
    <row r="103" ht="9.75">
      <c r="A103" s="54"/>
    </row>
  </sheetData>
  <sheetProtection selectLockedCells="1" selectUnlockedCells="1"/>
  <mergeCells count="1">
    <mergeCell ref="A2:E2"/>
  </mergeCells>
  <printOptions/>
  <pageMargins left="1.820138888888889" right="0.4701388888888889" top="0.2798611111111111" bottom="0.25" header="0.27" footer="0.5118055555555555"/>
  <pageSetup horizontalDpi="300" verticalDpi="300" orientation="portrait" paperSize="9" scale="75"/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4"/>
  <sheetViews>
    <sheetView zoomScale="130" zoomScaleNormal="130" workbookViewId="0" topLeftCell="A4">
      <selection activeCell="F13" sqref="F13"/>
    </sheetView>
  </sheetViews>
  <sheetFormatPr defaultColWidth="12.57421875" defaultRowHeight="12.75"/>
  <cols>
    <col min="1" max="1" width="5.421875" style="53" customWidth="1"/>
    <col min="2" max="2" width="20.140625" style="53" customWidth="1"/>
    <col min="3" max="3" width="11.00390625" style="53" customWidth="1"/>
    <col min="4" max="4" width="8.8515625" style="53" customWidth="1"/>
    <col min="5" max="5" width="15.421875" style="53" customWidth="1"/>
    <col min="6" max="6" width="19.421875" style="53" customWidth="1"/>
    <col min="7" max="7" width="13.7109375" style="53" customWidth="1"/>
    <col min="8" max="8" width="10.140625" style="53" customWidth="1"/>
    <col min="9" max="9" width="9.8515625" style="53" customWidth="1"/>
    <col min="10" max="10" width="8.7109375" style="53" customWidth="1"/>
    <col min="11" max="16384" width="12.421875" style="53" customWidth="1"/>
  </cols>
  <sheetData>
    <row r="1" spans="1:5" ht="15.75" customHeight="1">
      <c r="A1" s="273" t="s">
        <v>716</v>
      </c>
      <c r="B1" s="273"/>
      <c r="C1" s="273"/>
      <c r="D1" s="273"/>
      <c r="E1" s="273"/>
    </row>
    <row r="2" spans="1:12" ht="38.25" customHeight="1">
      <c r="A2" s="140" t="s">
        <v>1</v>
      </c>
      <c r="B2" s="140" t="s">
        <v>2</v>
      </c>
      <c r="C2" s="140" t="s">
        <v>717</v>
      </c>
      <c r="D2" s="140" t="s">
        <v>4</v>
      </c>
      <c r="E2" s="140" t="s">
        <v>641</v>
      </c>
      <c r="L2" s="69"/>
    </row>
    <row r="3" spans="1:5" ht="12.75" customHeight="1">
      <c r="A3" s="283" t="s">
        <v>718</v>
      </c>
      <c r="B3" s="283"/>
      <c r="C3" s="283"/>
      <c r="D3" s="283"/>
      <c r="E3" s="283"/>
    </row>
    <row r="4" spans="1:5" ht="12.75" customHeight="1">
      <c r="A4" s="283"/>
      <c r="B4" s="283"/>
      <c r="C4" s="283"/>
      <c r="D4" s="283"/>
      <c r="E4" s="283"/>
    </row>
    <row r="5" spans="1:5" ht="12.75" customHeight="1">
      <c r="A5" s="283"/>
      <c r="B5" s="283"/>
      <c r="C5" s="283"/>
      <c r="D5" s="283"/>
      <c r="E5" s="283"/>
    </row>
    <row r="6" spans="1:5" ht="12.75" customHeight="1">
      <c r="A6" s="283"/>
      <c r="B6" s="283"/>
      <c r="C6" s="283"/>
      <c r="D6" s="283"/>
      <c r="E6" s="283"/>
    </row>
    <row r="7" spans="1:5" ht="15" customHeight="1">
      <c r="A7" s="283"/>
      <c r="B7" s="283"/>
      <c r="C7" s="283"/>
      <c r="D7" s="283"/>
      <c r="E7" s="283"/>
    </row>
    <row r="8" spans="1:5" ht="19.5" customHeight="1">
      <c r="A8" s="283"/>
      <c r="B8" s="283"/>
      <c r="C8" s="283"/>
      <c r="D8" s="283"/>
      <c r="E8" s="283"/>
    </row>
    <row r="9" spans="1:5" ht="22.5" customHeight="1">
      <c r="A9" s="283"/>
      <c r="B9" s="283"/>
      <c r="C9" s="283"/>
      <c r="D9" s="283"/>
      <c r="E9" s="283"/>
    </row>
    <row r="10" spans="1:5" ht="69.75" customHeight="1">
      <c r="A10" s="283"/>
      <c r="B10" s="283"/>
      <c r="C10" s="283"/>
      <c r="D10" s="283"/>
      <c r="E10" s="283"/>
    </row>
    <row r="11" spans="1:5" ht="15" customHeight="1">
      <c r="A11" s="152">
        <v>1</v>
      </c>
      <c r="B11" s="153" t="s">
        <v>719</v>
      </c>
      <c r="C11" s="154">
        <v>12.5</v>
      </c>
      <c r="D11" s="154">
        <v>12.5</v>
      </c>
      <c r="E11" s="154" t="s">
        <v>720</v>
      </c>
    </row>
    <row r="12" spans="1:5" ht="15" customHeight="1">
      <c r="A12" s="152">
        <v>2</v>
      </c>
      <c r="B12" s="153" t="s">
        <v>721</v>
      </c>
      <c r="C12" s="154">
        <v>12.5</v>
      </c>
      <c r="D12" s="154">
        <v>12.5</v>
      </c>
      <c r="E12" s="154" t="s">
        <v>720</v>
      </c>
    </row>
    <row r="13" spans="1:5" ht="15" customHeight="1">
      <c r="A13" s="152">
        <v>3</v>
      </c>
      <c r="B13" s="153" t="s">
        <v>722</v>
      </c>
      <c r="C13" s="154">
        <v>12.5</v>
      </c>
      <c r="D13" s="154">
        <v>12.5</v>
      </c>
      <c r="E13" s="154" t="s">
        <v>723</v>
      </c>
    </row>
    <row r="14" spans="1:5" ht="15" customHeight="1">
      <c r="A14" s="152">
        <v>4</v>
      </c>
      <c r="B14" s="153" t="s">
        <v>719</v>
      </c>
      <c r="C14" s="154">
        <v>12.5</v>
      </c>
      <c r="D14" s="154">
        <v>12.5</v>
      </c>
      <c r="E14" s="154" t="s">
        <v>723</v>
      </c>
    </row>
    <row r="15" spans="1:5" ht="15" customHeight="1">
      <c r="A15" s="152">
        <v>5</v>
      </c>
      <c r="B15" s="153" t="s">
        <v>721</v>
      </c>
      <c r="C15" s="154">
        <v>12.5</v>
      </c>
      <c r="D15" s="154">
        <v>12.5</v>
      </c>
      <c r="E15" s="154" t="s">
        <v>723</v>
      </c>
    </row>
    <row r="16" spans="1:5" ht="15" customHeight="1">
      <c r="A16" s="152">
        <v>6</v>
      </c>
      <c r="B16" s="153" t="s">
        <v>724</v>
      </c>
      <c r="C16" s="154">
        <v>12.5</v>
      </c>
      <c r="D16" s="154">
        <v>12.5</v>
      </c>
      <c r="E16" s="154" t="s">
        <v>723</v>
      </c>
    </row>
    <row r="17" spans="1:5" ht="13.5" customHeight="1">
      <c r="A17" s="152">
        <v>7</v>
      </c>
      <c r="B17" s="153" t="s">
        <v>725</v>
      </c>
      <c r="C17" s="154">
        <v>40</v>
      </c>
      <c r="D17" s="154">
        <v>16</v>
      </c>
      <c r="E17" s="154" t="s">
        <v>726</v>
      </c>
    </row>
    <row r="18" spans="1:5" ht="13.5" customHeight="1">
      <c r="A18" s="152">
        <v>8</v>
      </c>
      <c r="B18" s="153" t="s">
        <v>727</v>
      </c>
      <c r="C18" s="154">
        <v>40</v>
      </c>
      <c r="D18" s="154">
        <v>16</v>
      </c>
      <c r="E18" s="154" t="s">
        <v>726</v>
      </c>
    </row>
    <row r="19" spans="1:5" ht="15" customHeight="1">
      <c r="A19" s="152">
        <v>9</v>
      </c>
      <c r="B19" s="153" t="s">
        <v>728</v>
      </c>
      <c r="C19" s="154">
        <v>63</v>
      </c>
      <c r="D19" s="154">
        <v>22.5</v>
      </c>
      <c r="E19" s="154" t="s">
        <v>729</v>
      </c>
    </row>
    <row r="20" spans="1:5" ht="14.25" customHeight="1">
      <c r="A20" s="152">
        <v>10</v>
      </c>
      <c r="B20" s="153" t="s">
        <v>730</v>
      </c>
      <c r="C20" s="154">
        <v>63</v>
      </c>
      <c r="D20" s="154">
        <v>22.5</v>
      </c>
      <c r="E20" s="154" t="s">
        <v>729</v>
      </c>
    </row>
    <row r="21" spans="1:5" ht="15" customHeight="1">
      <c r="A21" s="152">
        <v>11</v>
      </c>
      <c r="B21" s="153" t="s">
        <v>731</v>
      </c>
      <c r="C21" s="154">
        <v>63</v>
      </c>
      <c r="D21" s="154">
        <v>22.5</v>
      </c>
      <c r="E21" s="154" t="s">
        <v>729</v>
      </c>
    </row>
    <row r="22" spans="1:5" ht="14.25" customHeight="1">
      <c r="A22" s="152">
        <v>12</v>
      </c>
      <c r="B22" s="153" t="s">
        <v>732</v>
      </c>
      <c r="C22" s="154">
        <v>63</v>
      </c>
      <c r="D22" s="154">
        <v>22.5</v>
      </c>
      <c r="E22" s="154" t="s">
        <v>729</v>
      </c>
    </row>
    <row r="23" spans="1:5" ht="14.25" customHeight="1">
      <c r="A23" s="152">
        <v>13</v>
      </c>
      <c r="B23" s="153" t="s">
        <v>728</v>
      </c>
      <c r="C23" s="154">
        <v>63</v>
      </c>
      <c r="D23" s="154">
        <v>22.5</v>
      </c>
      <c r="E23" s="154" t="s">
        <v>733</v>
      </c>
    </row>
    <row r="24" spans="1:5" ht="15" customHeight="1">
      <c r="A24" s="152">
        <v>14</v>
      </c>
      <c r="B24" s="153" t="s">
        <v>730</v>
      </c>
      <c r="C24" s="154">
        <v>63</v>
      </c>
      <c r="D24" s="154">
        <v>22.5</v>
      </c>
      <c r="E24" s="154" t="s">
        <v>733</v>
      </c>
    </row>
    <row r="25" spans="1:5" ht="15" customHeight="1">
      <c r="A25" s="152">
        <v>15</v>
      </c>
      <c r="B25" s="153" t="s">
        <v>734</v>
      </c>
      <c r="C25" s="154">
        <v>63</v>
      </c>
      <c r="D25" s="154">
        <v>22.5</v>
      </c>
      <c r="E25" s="154" t="s">
        <v>733</v>
      </c>
    </row>
    <row r="26" spans="1:5" ht="14.25" customHeight="1">
      <c r="A26" s="152">
        <v>16</v>
      </c>
      <c r="B26" s="153" t="s">
        <v>735</v>
      </c>
      <c r="C26" s="154">
        <v>63</v>
      </c>
      <c r="D26" s="154">
        <v>22.5</v>
      </c>
      <c r="E26" s="154" t="s">
        <v>733</v>
      </c>
    </row>
    <row r="27" spans="1:5" ht="13.5" customHeight="1">
      <c r="A27" s="152">
        <v>17</v>
      </c>
      <c r="B27" s="153" t="s">
        <v>736</v>
      </c>
      <c r="C27" s="154">
        <v>100</v>
      </c>
      <c r="D27" s="154">
        <v>16</v>
      </c>
      <c r="E27" s="154" t="s">
        <v>733</v>
      </c>
    </row>
    <row r="28" spans="1:5" ht="13.5" customHeight="1">
      <c r="A28" s="152">
        <v>18</v>
      </c>
      <c r="B28" s="153" t="s">
        <v>737</v>
      </c>
      <c r="C28" s="154">
        <v>100</v>
      </c>
      <c r="D28" s="154">
        <v>16</v>
      </c>
      <c r="E28" s="154" t="s">
        <v>733</v>
      </c>
    </row>
    <row r="29" spans="1:5" ht="14.25" customHeight="1">
      <c r="A29" s="152">
        <v>19</v>
      </c>
      <c r="B29" s="153" t="s">
        <v>738</v>
      </c>
      <c r="C29" s="154">
        <v>63</v>
      </c>
      <c r="D29" s="154">
        <v>31.5</v>
      </c>
      <c r="E29" s="154" t="s">
        <v>733</v>
      </c>
    </row>
    <row r="30" spans="1:5" ht="14.25" customHeight="1">
      <c r="A30" s="152">
        <v>20</v>
      </c>
      <c r="B30" s="153" t="s">
        <v>739</v>
      </c>
      <c r="C30" s="154">
        <v>63</v>
      </c>
      <c r="D30" s="154">
        <v>31.5</v>
      </c>
      <c r="E30" s="154" t="s">
        <v>733</v>
      </c>
    </row>
    <row r="31" spans="1:5" ht="13.5" customHeight="1">
      <c r="A31" s="152">
        <v>21</v>
      </c>
      <c r="B31" s="153" t="s">
        <v>740</v>
      </c>
      <c r="C31" s="154">
        <v>100</v>
      </c>
      <c r="D31" s="154">
        <v>16</v>
      </c>
      <c r="E31" s="154" t="s">
        <v>733</v>
      </c>
    </row>
    <row r="32" spans="1:5" ht="13.5" customHeight="1">
      <c r="A32" s="152">
        <v>22</v>
      </c>
      <c r="B32" s="153" t="s">
        <v>741</v>
      </c>
      <c r="C32" s="154">
        <v>100</v>
      </c>
      <c r="D32" s="154">
        <v>16</v>
      </c>
      <c r="E32" s="154" t="s">
        <v>733</v>
      </c>
    </row>
    <row r="33" spans="1:5" ht="14.25" customHeight="1">
      <c r="A33" s="152">
        <v>23</v>
      </c>
      <c r="B33" s="153" t="s">
        <v>742</v>
      </c>
      <c r="C33" s="154">
        <v>100</v>
      </c>
      <c r="D33" s="154">
        <v>31.5</v>
      </c>
      <c r="E33" s="154" t="s">
        <v>743</v>
      </c>
    </row>
    <row r="34" spans="1:5" ht="14.25" customHeight="1">
      <c r="A34" s="152">
        <v>24</v>
      </c>
      <c r="B34" s="153" t="s">
        <v>744</v>
      </c>
      <c r="C34" s="154">
        <v>100</v>
      </c>
      <c r="D34" s="154">
        <v>31.5</v>
      </c>
      <c r="E34" s="154" t="s">
        <v>743</v>
      </c>
    </row>
    <row r="35" spans="1:5" ht="13.5" customHeight="1">
      <c r="A35" s="152">
        <v>25</v>
      </c>
      <c r="B35" s="153" t="s">
        <v>745</v>
      </c>
      <c r="C35" s="154">
        <v>160</v>
      </c>
      <c r="D35" s="154">
        <v>20</v>
      </c>
      <c r="E35" s="154" t="s">
        <v>743</v>
      </c>
    </row>
    <row r="36" spans="1:5" ht="13.5" customHeight="1">
      <c r="A36" s="152">
        <v>26</v>
      </c>
      <c r="B36" s="153" t="s">
        <v>746</v>
      </c>
      <c r="C36" s="154">
        <v>160</v>
      </c>
      <c r="D36" s="154">
        <v>20</v>
      </c>
      <c r="E36" s="154" t="s">
        <v>743</v>
      </c>
    </row>
    <row r="37" spans="1:5" ht="13.5" customHeight="1">
      <c r="A37" s="152">
        <v>27</v>
      </c>
      <c r="B37" s="153" t="s">
        <v>747</v>
      </c>
      <c r="C37" s="154">
        <v>160</v>
      </c>
      <c r="D37" s="154">
        <v>40</v>
      </c>
      <c r="E37" s="154" t="s">
        <v>748</v>
      </c>
    </row>
    <row r="38" spans="1:5" ht="13.5" customHeight="1">
      <c r="A38" s="152">
        <v>28</v>
      </c>
      <c r="B38" s="153" t="s">
        <v>749</v>
      </c>
      <c r="C38" s="154">
        <v>250</v>
      </c>
      <c r="D38" s="154">
        <v>28</v>
      </c>
      <c r="E38" s="154" t="s">
        <v>748</v>
      </c>
    </row>
    <row r="39" spans="1:5" ht="13.5" customHeight="1">
      <c r="A39" s="152">
        <v>29</v>
      </c>
      <c r="B39" s="153" t="s">
        <v>750</v>
      </c>
      <c r="C39" s="154">
        <v>160</v>
      </c>
      <c r="D39" s="154">
        <v>40</v>
      </c>
      <c r="E39" s="154" t="s">
        <v>748</v>
      </c>
    </row>
    <row r="40" spans="1:5" ht="13.5" customHeight="1">
      <c r="A40" s="152">
        <v>30</v>
      </c>
      <c r="B40" s="153" t="s">
        <v>751</v>
      </c>
      <c r="C40" s="154">
        <v>250</v>
      </c>
      <c r="D40" s="154">
        <v>28</v>
      </c>
      <c r="E40" s="154" t="s">
        <v>748</v>
      </c>
    </row>
    <row r="41" spans="1:5" ht="13.5" customHeight="1">
      <c r="A41" s="152">
        <v>31</v>
      </c>
      <c r="B41" s="153" t="s">
        <v>752</v>
      </c>
      <c r="C41" s="154">
        <v>250</v>
      </c>
      <c r="D41" s="154">
        <v>56</v>
      </c>
      <c r="E41" s="154" t="s">
        <v>753</v>
      </c>
    </row>
    <row r="42" spans="1:5" ht="13.5" customHeight="1">
      <c r="A42" s="152">
        <v>32</v>
      </c>
      <c r="B42" s="153" t="s">
        <v>754</v>
      </c>
      <c r="C42" s="154">
        <v>315</v>
      </c>
      <c r="D42" s="154">
        <v>40</v>
      </c>
      <c r="E42" s="154" t="s">
        <v>753</v>
      </c>
    </row>
    <row r="43" spans="1:5" ht="13.5" customHeight="1">
      <c r="A43" s="152">
        <v>33</v>
      </c>
      <c r="B43" s="153" t="s">
        <v>755</v>
      </c>
      <c r="C43" s="154">
        <v>250</v>
      </c>
      <c r="D43" s="154">
        <v>56</v>
      </c>
      <c r="E43" s="154" t="s">
        <v>753</v>
      </c>
    </row>
    <row r="44" spans="1:5" ht="13.5" customHeight="1">
      <c r="A44" s="152">
        <v>34</v>
      </c>
      <c r="B44" s="153" t="s">
        <v>756</v>
      </c>
      <c r="C44" s="154">
        <v>315</v>
      </c>
      <c r="D44" s="154">
        <v>40</v>
      </c>
      <c r="E44" s="154" t="s">
        <v>753</v>
      </c>
    </row>
    <row r="45" spans="1:5" ht="13.5" customHeight="1">
      <c r="A45" s="152">
        <v>35</v>
      </c>
      <c r="B45" s="153" t="s">
        <v>757</v>
      </c>
      <c r="C45" s="154">
        <v>315</v>
      </c>
      <c r="D45" s="154">
        <v>56</v>
      </c>
      <c r="E45" s="154" t="s">
        <v>758</v>
      </c>
    </row>
    <row r="46" spans="1:5" ht="17.25" customHeight="1">
      <c r="A46" s="273" t="s">
        <v>759</v>
      </c>
      <c r="B46" s="273"/>
      <c r="C46" s="273"/>
      <c r="D46" s="273"/>
      <c r="E46" s="273"/>
    </row>
    <row r="47" spans="1:5" ht="14.25" customHeight="1">
      <c r="A47" s="152">
        <v>1</v>
      </c>
      <c r="B47" s="153" t="s">
        <v>760</v>
      </c>
      <c r="C47" s="154">
        <v>63</v>
      </c>
      <c r="D47" s="154">
        <v>22.5</v>
      </c>
      <c r="E47" s="154" t="s">
        <v>733</v>
      </c>
    </row>
    <row r="48" spans="1:5" ht="14.25" customHeight="1">
      <c r="A48" s="152">
        <v>2</v>
      </c>
      <c r="B48" s="153" t="s">
        <v>761</v>
      </c>
      <c r="C48" s="154">
        <v>63</v>
      </c>
      <c r="D48" s="154">
        <v>31.5</v>
      </c>
      <c r="E48" s="154" t="s">
        <v>733</v>
      </c>
    </row>
    <row r="49" spans="1:5" ht="13.5" customHeight="1">
      <c r="A49" s="152">
        <v>3</v>
      </c>
      <c r="B49" s="153" t="s">
        <v>762</v>
      </c>
      <c r="C49" s="154">
        <v>100</v>
      </c>
      <c r="D49" s="154">
        <v>16</v>
      </c>
      <c r="E49" s="154" t="s">
        <v>733</v>
      </c>
    </row>
    <row r="50" spans="1:5" ht="15" customHeight="1">
      <c r="A50" s="152">
        <v>4</v>
      </c>
      <c r="B50" s="155" t="s">
        <v>763</v>
      </c>
      <c r="C50" s="156">
        <v>63</v>
      </c>
      <c r="D50" s="156">
        <v>22.5</v>
      </c>
      <c r="E50" s="156" t="s">
        <v>733</v>
      </c>
    </row>
    <row r="51" spans="1:5" ht="15" customHeight="1">
      <c r="A51" s="152">
        <v>5</v>
      </c>
      <c r="B51" s="155" t="s">
        <v>764</v>
      </c>
      <c r="C51" s="156">
        <v>63</v>
      </c>
      <c r="D51" s="156">
        <v>31.5</v>
      </c>
      <c r="E51" s="156" t="s">
        <v>733</v>
      </c>
    </row>
    <row r="52" spans="1:5" ht="13.5" customHeight="1">
      <c r="A52" s="152">
        <v>6</v>
      </c>
      <c r="B52" s="155" t="s">
        <v>765</v>
      </c>
      <c r="C52" s="156">
        <v>100</v>
      </c>
      <c r="D52" s="156">
        <v>16</v>
      </c>
      <c r="E52" s="156" t="s">
        <v>733</v>
      </c>
    </row>
    <row r="53" ht="12" customHeight="1">
      <c r="A53" s="33"/>
    </row>
    <row r="54" ht="12.75" customHeight="1">
      <c r="A54" s="33"/>
    </row>
    <row r="55" ht="12.75" customHeight="1">
      <c r="A55" s="33"/>
    </row>
    <row r="56" spans="1:10" ht="9.75">
      <c r="A56" s="33"/>
      <c r="F56" s="29"/>
      <c r="G56" s="70"/>
      <c r="H56" s="70"/>
      <c r="I56" s="33"/>
      <c r="J56" s="33"/>
    </row>
    <row r="57" spans="1:10" ht="9.75">
      <c r="A57" s="29"/>
      <c r="F57" s="33"/>
      <c r="G57" s="70"/>
      <c r="H57" s="70"/>
      <c r="I57" s="33"/>
      <c r="J57" s="33"/>
    </row>
    <row r="58" spans="1:10" ht="9.75">
      <c r="A58" s="33"/>
      <c r="F58" s="33"/>
      <c r="G58" s="70"/>
      <c r="H58" s="70"/>
      <c r="I58" s="33"/>
      <c r="J58" s="33"/>
    </row>
    <row r="59" spans="1:10" ht="9.75">
      <c r="A59" s="33"/>
      <c r="F59" s="33"/>
      <c r="G59" s="70"/>
      <c r="H59" s="70"/>
      <c r="I59" s="33"/>
      <c r="J59" s="33"/>
    </row>
    <row r="60" spans="1:10" ht="9.75">
      <c r="A60" s="33"/>
      <c r="F60" s="33"/>
      <c r="G60" s="70"/>
      <c r="H60" s="70"/>
      <c r="I60" s="33"/>
      <c r="J60" s="33"/>
    </row>
    <row r="61" spans="1:10" ht="9.75">
      <c r="A61" s="33"/>
      <c r="F61" s="33"/>
      <c r="G61" s="70"/>
      <c r="H61" s="70"/>
      <c r="I61" s="33"/>
      <c r="J61" s="33"/>
    </row>
    <row r="62" spans="1:10" ht="9.75">
      <c r="A62" s="33"/>
      <c r="F62" s="33"/>
      <c r="G62" s="70"/>
      <c r="H62" s="70"/>
      <c r="I62" s="33"/>
      <c r="J62" s="33"/>
    </row>
    <row r="63" spans="1:8" ht="9.75">
      <c r="A63" s="33"/>
      <c r="F63" s="33"/>
      <c r="G63" s="70"/>
      <c r="H63" s="70"/>
    </row>
    <row r="64" spans="1:8" ht="9.75">
      <c r="A64" s="33"/>
      <c r="F64" s="33"/>
      <c r="G64" s="70"/>
      <c r="H64" s="70"/>
    </row>
    <row r="65" spans="1:8" ht="9.75">
      <c r="A65" s="33"/>
      <c r="F65" s="33"/>
      <c r="G65" s="70"/>
      <c r="H65" s="70"/>
    </row>
    <row r="66" spans="1:8" ht="9.75">
      <c r="A66" s="33"/>
      <c r="F66" s="33"/>
      <c r="G66" s="70"/>
      <c r="H66" s="70"/>
    </row>
    <row r="67" spans="1:8" ht="9.75">
      <c r="A67" s="33"/>
      <c r="F67" s="33"/>
      <c r="G67" s="70"/>
      <c r="H67" s="70"/>
    </row>
    <row r="68" spans="1:8" ht="9.75">
      <c r="A68" s="33"/>
      <c r="F68" s="33"/>
      <c r="G68" s="70"/>
      <c r="H68" s="70"/>
    </row>
    <row r="69" spans="1:8" ht="9.75">
      <c r="A69" s="33"/>
      <c r="F69" s="33"/>
      <c r="G69" s="70"/>
      <c r="H69" s="70"/>
    </row>
    <row r="70" spans="1:8" ht="9.75">
      <c r="A70" s="33"/>
      <c r="F70" s="33"/>
      <c r="G70" s="70"/>
      <c r="H70" s="70"/>
    </row>
    <row r="71" spans="1:8" ht="9.75">
      <c r="A71" s="33"/>
      <c r="F71" s="33"/>
      <c r="G71" s="70"/>
      <c r="H71" s="70"/>
    </row>
    <row r="72" spans="1:8" ht="9.75">
      <c r="A72" s="33"/>
      <c r="F72" s="33"/>
      <c r="G72" s="70"/>
      <c r="H72" s="70"/>
    </row>
    <row r="73" spans="1:8" ht="9.75">
      <c r="A73" s="33"/>
      <c r="F73" s="33"/>
      <c r="G73" s="70"/>
      <c r="H73" s="70"/>
    </row>
    <row r="74" spans="7:8" ht="9.75">
      <c r="G74" s="70"/>
      <c r="H74" s="70"/>
    </row>
    <row r="75" spans="7:8" ht="9.75">
      <c r="G75" s="70"/>
      <c r="H75" s="70"/>
    </row>
    <row r="76" spans="7:8" ht="9.75">
      <c r="G76" s="70"/>
      <c r="H76" s="70"/>
    </row>
    <row r="77" spans="7:8" ht="9.75">
      <c r="G77" s="70"/>
      <c r="H77" s="70"/>
    </row>
    <row r="78" spans="7:8" ht="9.75">
      <c r="G78" s="70"/>
      <c r="H78" s="70"/>
    </row>
    <row r="79" spans="7:8" ht="9.75">
      <c r="G79" s="70"/>
      <c r="H79" s="70"/>
    </row>
    <row r="80" spans="7:8" ht="9.75">
      <c r="G80" s="70"/>
      <c r="H80" s="70"/>
    </row>
    <row r="81" spans="7:8" ht="9.75">
      <c r="G81" s="70"/>
      <c r="H81" s="70"/>
    </row>
    <row r="82" spans="7:8" ht="9.75">
      <c r="G82" s="70"/>
      <c r="H82" s="70"/>
    </row>
    <row r="83" spans="7:8" ht="9.75">
      <c r="G83" s="70"/>
      <c r="H83" s="70"/>
    </row>
    <row r="84" spans="7:8" ht="9.75">
      <c r="G84" s="70"/>
      <c r="H84" s="70"/>
    </row>
    <row r="85" spans="7:8" ht="9.75">
      <c r="G85" s="70"/>
      <c r="H85" s="70"/>
    </row>
    <row r="86" spans="7:8" ht="9.75">
      <c r="G86" s="70"/>
      <c r="H86" s="70"/>
    </row>
    <row r="87" spans="7:8" ht="9.75">
      <c r="G87" s="70"/>
      <c r="H87" s="70"/>
    </row>
    <row r="88" spans="7:8" ht="9.75">
      <c r="G88" s="70"/>
      <c r="H88" s="70"/>
    </row>
    <row r="89" spans="7:8" ht="9.75">
      <c r="G89" s="70"/>
      <c r="H89" s="70"/>
    </row>
    <row r="90" spans="7:8" ht="9.75">
      <c r="G90" s="70"/>
      <c r="H90" s="70"/>
    </row>
    <row r="91" spans="7:8" ht="9.75">
      <c r="G91" s="70"/>
      <c r="H91" s="70"/>
    </row>
    <row r="92" spans="7:8" ht="9.75">
      <c r="G92" s="70"/>
      <c r="H92" s="70"/>
    </row>
    <row r="93" spans="7:8" ht="9.75">
      <c r="G93" s="70"/>
      <c r="H93" s="70"/>
    </row>
    <row r="94" spans="7:8" ht="9.75">
      <c r="G94" s="70"/>
      <c r="H94" s="70"/>
    </row>
    <row r="95" spans="7:8" ht="9.75">
      <c r="G95" s="70"/>
      <c r="H95" s="70"/>
    </row>
    <row r="96" spans="7:8" ht="9.75">
      <c r="G96" s="70"/>
      <c r="H96" s="70"/>
    </row>
    <row r="97" spans="7:8" ht="9.75">
      <c r="G97" s="70"/>
      <c r="H97" s="70"/>
    </row>
    <row r="98" spans="7:8" ht="9.75">
      <c r="G98" s="70"/>
      <c r="H98" s="70"/>
    </row>
    <row r="99" spans="7:8" ht="9.75">
      <c r="G99" s="70"/>
      <c r="H99" s="70"/>
    </row>
    <row r="100" spans="7:8" ht="9.75">
      <c r="G100" s="70"/>
      <c r="H100" s="70"/>
    </row>
    <row r="101" spans="7:8" ht="9.75">
      <c r="G101" s="70"/>
      <c r="H101" s="70"/>
    </row>
    <row r="102" spans="7:8" ht="9.75">
      <c r="G102" s="70"/>
      <c r="H102" s="70"/>
    </row>
    <row r="103" spans="7:8" ht="9.75">
      <c r="G103" s="70"/>
      <c r="H103" s="70"/>
    </row>
    <row r="104" spans="7:8" ht="9.75">
      <c r="G104" s="70"/>
      <c r="H104" s="70"/>
    </row>
    <row r="105" spans="7:8" ht="9.75">
      <c r="G105" s="70"/>
      <c r="H105" s="70"/>
    </row>
    <row r="106" spans="7:8" ht="9.75">
      <c r="G106" s="70"/>
      <c r="H106" s="70"/>
    </row>
    <row r="107" spans="7:8" ht="9.75">
      <c r="G107" s="70"/>
      <c r="H107" s="70"/>
    </row>
    <row r="108" spans="7:8" ht="9.75">
      <c r="G108" s="70"/>
      <c r="H108" s="70"/>
    </row>
    <row r="109" spans="7:8" ht="9.75">
      <c r="G109" s="70"/>
      <c r="H109" s="70"/>
    </row>
    <row r="110" spans="7:8" ht="9.75">
      <c r="G110" s="70"/>
      <c r="H110" s="70"/>
    </row>
    <row r="111" spans="7:8" ht="9.75">
      <c r="G111" s="70"/>
      <c r="H111" s="70"/>
    </row>
    <row r="112" spans="7:8" ht="9.75">
      <c r="G112" s="70"/>
      <c r="H112" s="70"/>
    </row>
    <row r="113" spans="7:8" ht="9.75">
      <c r="G113" s="70"/>
      <c r="H113" s="70"/>
    </row>
    <row r="114" spans="7:8" ht="9.75">
      <c r="G114" s="70"/>
      <c r="H114" s="70"/>
    </row>
  </sheetData>
  <sheetProtection selectLockedCells="1" selectUnlockedCells="1"/>
  <mergeCells count="3">
    <mergeCell ref="A1:E1"/>
    <mergeCell ref="A3:E10"/>
    <mergeCell ref="A46:E46"/>
  </mergeCells>
  <printOptions/>
  <pageMargins left="0.7479166666666667" right="0.2902777777777778" top="0.7402777777777778" bottom="0.9840277777777777" header="0.5118055555555555" footer="0.5118055555555555"/>
  <pageSetup horizontalDpi="300" verticalDpi="3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5"/>
  <sheetViews>
    <sheetView zoomScale="130" zoomScaleNormal="130" workbookViewId="0" topLeftCell="A1">
      <selection activeCell="D2" sqref="D1:E65536"/>
    </sheetView>
  </sheetViews>
  <sheetFormatPr defaultColWidth="11.57421875" defaultRowHeight="12.75"/>
  <cols>
    <col min="1" max="1" width="11.421875" style="0" customWidth="1"/>
    <col min="2" max="2" width="22.00390625" style="0" customWidth="1"/>
    <col min="3" max="3" width="15.421875" style="0" customWidth="1"/>
    <col min="4" max="16384" width="11.421875" style="0" customWidth="1"/>
  </cols>
  <sheetData>
    <row r="1" spans="1:3" ht="17.25" customHeight="1">
      <c r="A1" s="273" t="s">
        <v>766</v>
      </c>
      <c r="B1" s="273"/>
      <c r="C1" s="273"/>
    </row>
    <row r="2" spans="1:3" ht="30" customHeight="1">
      <c r="A2" s="149" t="s">
        <v>1</v>
      </c>
      <c r="B2" s="149" t="s">
        <v>2</v>
      </c>
      <c r="C2" s="149" t="s">
        <v>714</v>
      </c>
    </row>
    <row r="3" spans="1:3" ht="20.25" customHeight="1">
      <c r="A3" s="273" t="s">
        <v>767</v>
      </c>
      <c r="B3" s="273"/>
      <c r="C3" s="273"/>
    </row>
    <row r="4" spans="1:3" ht="12.75" customHeight="1">
      <c r="A4" s="126">
        <v>1</v>
      </c>
      <c r="B4" s="142" t="s">
        <v>768</v>
      </c>
      <c r="C4" s="143" t="s">
        <v>769</v>
      </c>
    </row>
    <row r="5" spans="1:3" ht="12.75" customHeight="1">
      <c r="A5" s="126">
        <v>2</v>
      </c>
      <c r="B5" s="142" t="s">
        <v>770</v>
      </c>
      <c r="C5" s="143" t="s">
        <v>769</v>
      </c>
    </row>
    <row r="6" spans="1:3" ht="12.75" customHeight="1">
      <c r="A6" s="126">
        <v>3</v>
      </c>
      <c r="B6" s="142" t="s">
        <v>771</v>
      </c>
      <c r="C6" s="143" t="s">
        <v>769</v>
      </c>
    </row>
    <row r="7" spans="1:3" ht="12.75" customHeight="1">
      <c r="A7" s="126">
        <v>4</v>
      </c>
      <c r="B7" s="142" t="s">
        <v>772</v>
      </c>
      <c r="C7" s="143" t="s">
        <v>769</v>
      </c>
    </row>
    <row r="8" spans="1:3" ht="12.75" customHeight="1">
      <c r="A8" s="126">
        <v>5</v>
      </c>
      <c r="B8" s="142" t="s">
        <v>773</v>
      </c>
      <c r="C8" s="143" t="s">
        <v>769</v>
      </c>
    </row>
    <row r="9" spans="1:3" ht="12.75" customHeight="1">
      <c r="A9" s="126">
        <v>6</v>
      </c>
      <c r="B9" s="142" t="s">
        <v>774</v>
      </c>
      <c r="C9" s="143" t="s">
        <v>769</v>
      </c>
    </row>
    <row r="10" spans="1:3" ht="12.75" customHeight="1">
      <c r="A10" s="126">
        <v>7</v>
      </c>
      <c r="B10" s="142" t="s">
        <v>775</v>
      </c>
      <c r="C10" s="143" t="s">
        <v>769</v>
      </c>
    </row>
    <row r="11" spans="1:3" ht="12.75" customHeight="1">
      <c r="A11" s="126">
        <v>8</v>
      </c>
      <c r="B11" s="142" t="s">
        <v>776</v>
      </c>
      <c r="C11" s="143" t="s">
        <v>769</v>
      </c>
    </row>
    <row r="12" spans="1:3" ht="12.75" customHeight="1">
      <c r="A12" s="126">
        <v>9</v>
      </c>
      <c r="B12" s="142" t="s">
        <v>777</v>
      </c>
      <c r="C12" s="143" t="s">
        <v>769</v>
      </c>
    </row>
    <row r="13" spans="1:3" ht="12.75" customHeight="1">
      <c r="A13" s="126">
        <v>10</v>
      </c>
      <c r="B13" s="142" t="s">
        <v>778</v>
      </c>
      <c r="C13" s="143" t="s">
        <v>769</v>
      </c>
    </row>
    <row r="14" spans="1:3" ht="12.75" customHeight="1">
      <c r="A14" s="126">
        <v>11</v>
      </c>
      <c r="B14" s="142" t="s">
        <v>779</v>
      </c>
      <c r="C14" s="143" t="s">
        <v>769</v>
      </c>
    </row>
    <row r="15" spans="1:3" ht="12.75" customHeight="1">
      <c r="A15" s="126">
        <v>12</v>
      </c>
      <c r="B15" s="142" t="s">
        <v>780</v>
      </c>
      <c r="C15" s="143" t="s">
        <v>769</v>
      </c>
    </row>
    <row r="16" spans="1:3" ht="12.75" customHeight="1">
      <c r="A16" s="126">
        <v>13</v>
      </c>
      <c r="B16" s="142" t="s">
        <v>781</v>
      </c>
      <c r="C16" s="143" t="s">
        <v>769</v>
      </c>
    </row>
    <row r="17" spans="1:3" ht="12.75" customHeight="1">
      <c r="A17" s="126">
        <v>14</v>
      </c>
      <c r="B17" s="142" t="s">
        <v>782</v>
      </c>
      <c r="C17" s="143" t="s">
        <v>769</v>
      </c>
    </row>
    <row r="18" spans="1:3" ht="12.75" customHeight="1">
      <c r="A18" s="126">
        <v>15</v>
      </c>
      <c r="B18" s="142" t="s">
        <v>783</v>
      </c>
      <c r="C18" s="143" t="s">
        <v>769</v>
      </c>
    </row>
    <row r="19" spans="1:3" ht="12.75" customHeight="1">
      <c r="A19" s="126">
        <v>16</v>
      </c>
      <c r="B19" s="142" t="s">
        <v>784</v>
      </c>
      <c r="C19" s="143" t="s">
        <v>769</v>
      </c>
    </row>
    <row r="20" spans="1:3" ht="12.75" customHeight="1">
      <c r="A20" s="126">
        <v>17</v>
      </c>
      <c r="B20" s="142" t="s">
        <v>785</v>
      </c>
      <c r="C20" s="143" t="s">
        <v>769</v>
      </c>
    </row>
    <row r="21" spans="1:3" ht="12.75" customHeight="1">
      <c r="A21" s="126">
        <v>18</v>
      </c>
      <c r="B21" s="142" t="s">
        <v>786</v>
      </c>
      <c r="C21" s="143" t="s">
        <v>769</v>
      </c>
    </row>
    <row r="22" spans="1:3" ht="12.75" customHeight="1">
      <c r="A22" s="126">
        <v>19</v>
      </c>
      <c r="B22" s="142" t="s">
        <v>787</v>
      </c>
      <c r="C22" s="143" t="s">
        <v>769</v>
      </c>
    </row>
    <row r="23" spans="1:3" ht="12.75" customHeight="1">
      <c r="A23" s="126">
        <v>20</v>
      </c>
      <c r="B23" s="142" t="s">
        <v>788</v>
      </c>
      <c r="C23" s="143" t="s">
        <v>769</v>
      </c>
    </row>
    <row r="24" spans="1:3" ht="12.75" customHeight="1">
      <c r="A24" s="126">
        <v>21</v>
      </c>
      <c r="B24" s="142" t="s">
        <v>789</v>
      </c>
      <c r="C24" s="143" t="s">
        <v>769</v>
      </c>
    </row>
    <row r="25" spans="1:3" ht="12.75" customHeight="1">
      <c r="A25" s="126">
        <v>22</v>
      </c>
      <c r="B25" s="142" t="s">
        <v>790</v>
      </c>
      <c r="C25" s="143" t="s">
        <v>769</v>
      </c>
    </row>
    <row r="26" spans="1:3" ht="12.75" customHeight="1">
      <c r="A26" s="126">
        <v>23</v>
      </c>
      <c r="B26" s="142" t="s">
        <v>791</v>
      </c>
      <c r="C26" s="143" t="s">
        <v>769</v>
      </c>
    </row>
    <row r="27" spans="1:3" ht="12.75" customHeight="1">
      <c r="A27" s="126">
        <v>24</v>
      </c>
      <c r="B27" s="142" t="s">
        <v>792</v>
      </c>
      <c r="C27" s="143" t="s">
        <v>769</v>
      </c>
    </row>
    <row r="28" spans="1:3" ht="12.75" customHeight="1">
      <c r="A28" s="126">
        <v>25</v>
      </c>
      <c r="B28" s="142" t="s">
        <v>793</v>
      </c>
      <c r="C28" s="143" t="s">
        <v>769</v>
      </c>
    </row>
    <row r="29" spans="1:3" ht="12.75" customHeight="1">
      <c r="A29" s="126">
        <v>26</v>
      </c>
      <c r="B29" s="142" t="s">
        <v>794</v>
      </c>
      <c r="C29" s="143" t="s">
        <v>769</v>
      </c>
    </row>
    <row r="30" spans="1:3" ht="12.75" customHeight="1">
      <c r="A30" s="126">
        <v>27</v>
      </c>
      <c r="B30" s="142" t="s">
        <v>795</v>
      </c>
      <c r="C30" s="143" t="s">
        <v>769</v>
      </c>
    </row>
    <row r="31" spans="1:3" ht="12.75" customHeight="1">
      <c r="A31" s="126">
        <v>28</v>
      </c>
      <c r="B31" s="142" t="s">
        <v>796</v>
      </c>
      <c r="C31" s="143" t="s">
        <v>769</v>
      </c>
    </row>
    <row r="32" spans="1:3" ht="12.75" customHeight="1">
      <c r="A32" s="126">
        <v>29</v>
      </c>
      <c r="B32" s="142" t="s">
        <v>797</v>
      </c>
      <c r="C32" s="143" t="s">
        <v>769</v>
      </c>
    </row>
    <row r="33" spans="1:3" ht="12.75" customHeight="1">
      <c r="A33" s="126">
        <v>30</v>
      </c>
      <c r="B33" s="142" t="s">
        <v>798</v>
      </c>
      <c r="C33" s="143" t="s">
        <v>769</v>
      </c>
    </row>
    <row r="34" spans="1:3" ht="12.75" customHeight="1">
      <c r="A34" s="126">
        <v>31</v>
      </c>
      <c r="B34" s="142" t="s">
        <v>799</v>
      </c>
      <c r="C34" s="143" t="s">
        <v>800</v>
      </c>
    </row>
    <row r="35" spans="1:3" ht="12.75" customHeight="1">
      <c r="A35" s="126">
        <v>32</v>
      </c>
      <c r="B35" s="142" t="s">
        <v>801</v>
      </c>
      <c r="C35" s="143" t="s">
        <v>769</v>
      </c>
    </row>
    <row r="36" spans="1:3" ht="12.75" customHeight="1">
      <c r="A36" s="126">
        <v>33</v>
      </c>
      <c r="B36" s="142" t="s">
        <v>802</v>
      </c>
      <c r="C36" s="143" t="s">
        <v>769</v>
      </c>
    </row>
    <row r="37" spans="1:3" ht="12.75" customHeight="1">
      <c r="A37" s="126">
        <v>34</v>
      </c>
      <c r="B37" s="142" t="s">
        <v>803</v>
      </c>
      <c r="C37" s="143" t="s">
        <v>769</v>
      </c>
    </row>
    <row r="38" spans="1:3" ht="12.75" customHeight="1">
      <c r="A38" s="126">
        <v>35</v>
      </c>
      <c r="B38" s="142" t="s">
        <v>804</v>
      </c>
      <c r="C38" s="143" t="s">
        <v>769</v>
      </c>
    </row>
    <row r="39" spans="1:3" ht="12.75" customHeight="1">
      <c r="A39" s="126">
        <v>36</v>
      </c>
      <c r="B39" s="142" t="s">
        <v>805</v>
      </c>
      <c r="C39" s="143" t="s">
        <v>769</v>
      </c>
    </row>
    <row r="40" spans="1:3" ht="12.75" customHeight="1">
      <c r="A40" s="126">
        <v>37</v>
      </c>
      <c r="B40" s="142" t="s">
        <v>806</v>
      </c>
      <c r="C40" s="143" t="s">
        <v>769</v>
      </c>
    </row>
    <row r="41" spans="1:3" ht="12.75" customHeight="1">
      <c r="A41" s="126">
        <v>38</v>
      </c>
      <c r="B41" s="142" t="s">
        <v>807</v>
      </c>
      <c r="C41" s="143" t="s">
        <v>769</v>
      </c>
    </row>
    <row r="42" spans="1:3" ht="12.75" customHeight="1">
      <c r="A42" s="126">
        <v>39</v>
      </c>
      <c r="B42" s="142" t="s">
        <v>808</v>
      </c>
      <c r="C42" s="143" t="s">
        <v>769</v>
      </c>
    </row>
    <row r="43" spans="1:3" ht="12.75" customHeight="1">
      <c r="A43" s="126">
        <v>40</v>
      </c>
      <c r="B43" s="142" t="s">
        <v>809</v>
      </c>
      <c r="C43" s="143" t="s">
        <v>769</v>
      </c>
    </row>
    <row r="44" spans="1:3" ht="12.75" customHeight="1">
      <c r="A44" s="126">
        <v>41</v>
      </c>
      <c r="B44" s="142" t="s">
        <v>810</v>
      </c>
      <c r="C44" s="143" t="s">
        <v>769</v>
      </c>
    </row>
    <row r="45" spans="1:3" ht="12.75" customHeight="1">
      <c r="A45" s="126">
        <v>42</v>
      </c>
      <c r="B45" s="142" t="s">
        <v>811</v>
      </c>
      <c r="C45" s="143" t="s">
        <v>769</v>
      </c>
    </row>
    <row r="46" spans="1:3" ht="12.75" customHeight="1">
      <c r="A46" s="126">
        <v>43</v>
      </c>
      <c r="B46" s="142" t="s">
        <v>812</v>
      </c>
      <c r="C46" s="143" t="s">
        <v>769</v>
      </c>
    </row>
    <row r="47" spans="1:3" ht="12.75" customHeight="1">
      <c r="A47" s="126">
        <v>44</v>
      </c>
      <c r="B47" s="142" t="s">
        <v>813</v>
      </c>
      <c r="C47" s="143" t="s">
        <v>769</v>
      </c>
    </row>
    <row r="48" spans="1:3" ht="12.75" customHeight="1">
      <c r="A48" s="126">
        <v>45</v>
      </c>
      <c r="B48" s="142" t="s">
        <v>814</v>
      </c>
      <c r="C48" s="143" t="s">
        <v>769</v>
      </c>
    </row>
    <row r="49" spans="1:3" ht="12.75" customHeight="1">
      <c r="A49" s="126">
        <v>46</v>
      </c>
      <c r="B49" s="142" t="s">
        <v>815</v>
      </c>
      <c r="C49" s="143" t="s">
        <v>769</v>
      </c>
    </row>
    <row r="50" spans="1:3" ht="12.75" customHeight="1">
      <c r="A50" s="126">
        <v>47</v>
      </c>
      <c r="B50" s="142" t="s">
        <v>816</v>
      </c>
      <c r="C50" s="143" t="s">
        <v>769</v>
      </c>
    </row>
    <row r="51" spans="1:3" ht="12.75" customHeight="1">
      <c r="A51" s="126">
        <v>48</v>
      </c>
      <c r="B51" s="142" t="s">
        <v>817</v>
      </c>
      <c r="C51" s="143" t="s">
        <v>769</v>
      </c>
    </row>
    <row r="52" spans="1:3" ht="12.75" customHeight="1">
      <c r="A52" s="126">
        <v>49</v>
      </c>
      <c r="B52" s="142" t="s">
        <v>818</v>
      </c>
      <c r="C52" s="143" t="s">
        <v>769</v>
      </c>
    </row>
    <row r="53" spans="1:3" ht="12.75" customHeight="1">
      <c r="A53" s="126">
        <v>50</v>
      </c>
      <c r="B53" s="142" t="s">
        <v>819</v>
      </c>
      <c r="C53" s="143" t="s">
        <v>769</v>
      </c>
    </row>
    <row r="54" spans="1:3" ht="12.75" customHeight="1">
      <c r="A54" s="126">
        <v>51</v>
      </c>
      <c r="B54" s="142" t="s">
        <v>820</v>
      </c>
      <c r="C54" s="143" t="s">
        <v>769</v>
      </c>
    </row>
    <row r="55" spans="1:3" ht="12.75" customHeight="1">
      <c r="A55" s="126">
        <v>52</v>
      </c>
      <c r="B55" s="142" t="s">
        <v>821</v>
      </c>
      <c r="C55" s="143" t="s">
        <v>769</v>
      </c>
    </row>
  </sheetData>
  <sheetProtection selectLockedCells="1" selectUnlockedCells="1"/>
  <mergeCells count="2">
    <mergeCell ref="A1:C1"/>
    <mergeCell ref="A3:C3"/>
  </mergeCells>
  <printOptions/>
  <pageMargins left="0.7" right="0.7" top="0.5" bottom="0.49027777777777776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0"/>
  <sheetViews>
    <sheetView zoomScale="130" zoomScaleNormal="130" workbookViewId="0" topLeftCell="A33">
      <selection activeCell="I55" sqref="I55"/>
    </sheetView>
  </sheetViews>
  <sheetFormatPr defaultColWidth="11.57421875" defaultRowHeight="12.75"/>
  <cols>
    <col min="1" max="1" width="6.00390625" style="0" customWidth="1"/>
    <col min="2" max="2" width="14.140625" style="0" customWidth="1"/>
    <col min="3" max="3" width="8.421875" style="0" customWidth="1"/>
    <col min="4" max="4" width="7.28125" style="0" customWidth="1"/>
    <col min="5" max="5" width="5.28125" style="0" customWidth="1"/>
    <col min="6" max="6" width="10.7109375" style="0" customWidth="1"/>
    <col min="7" max="7" width="8.421875" style="0" customWidth="1"/>
    <col min="8" max="8" width="6.140625" style="0" customWidth="1"/>
    <col min="9" max="16384" width="11.421875" style="0" customWidth="1"/>
  </cols>
  <sheetData>
    <row r="1" spans="1:8" ht="12.75" customHeight="1">
      <c r="A1" s="286" t="s">
        <v>822</v>
      </c>
      <c r="B1" s="286"/>
      <c r="C1" s="286"/>
      <c r="D1" s="286"/>
      <c r="E1" s="286"/>
      <c r="F1" s="286"/>
      <c r="G1" s="286"/>
      <c r="H1" s="286"/>
    </row>
    <row r="2" spans="1:8" ht="12.75" customHeight="1">
      <c r="A2" s="286" t="s">
        <v>823</v>
      </c>
      <c r="B2" s="286"/>
      <c r="C2" s="286"/>
      <c r="D2" s="286"/>
      <c r="E2" s="286" t="s">
        <v>823</v>
      </c>
      <c r="F2" s="286"/>
      <c r="G2" s="286"/>
      <c r="H2" s="286"/>
    </row>
    <row r="3" spans="1:8" ht="12.75" customHeight="1">
      <c r="A3" s="286" t="s">
        <v>824</v>
      </c>
      <c r="B3" s="286"/>
      <c r="C3" s="286"/>
      <c r="D3" s="286"/>
      <c r="E3" s="286" t="s">
        <v>824</v>
      </c>
      <c r="F3" s="286"/>
      <c r="G3" s="286"/>
      <c r="H3" s="286"/>
    </row>
    <row r="4" spans="1:8" ht="19.5">
      <c r="A4" s="162" t="s">
        <v>1</v>
      </c>
      <c r="B4" s="162" t="s">
        <v>825</v>
      </c>
      <c r="C4" s="162" t="s">
        <v>826</v>
      </c>
      <c r="D4" s="162" t="s">
        <v>827</v>
      </c>
      <c r="E4" s="162" t="s">
        <v>1</v>
      </c>
      <c r="F4" s="162" t="s">
        <v>828</v>
      </c>
      <c r="G4" s="162" t="s">
        <v>826</v>
      </c>
      <c r="H4" s="162" t="s">
        <v>827</v>
      </c>
    </row>
    <row r="5" spans="1:8" ht="12.75" customHeight="1">
      <c r="A5" s="287" t="s">
        <v>1599</v>
      </c>
      <c r="B5" s="287"/>
      <c r="C5" s="287"/>
      <c r="D5" s="287"/>
      <c r="E5" s="288" t="s">
        <v>1598</v>
      </c>
      <c r="F5" s="288"/>
      <c r="G5" s="288"/>
      <c r="H5" s="288"/>
    </row>
    <row r="6" spans="1:8" ht="12">
      <c r="A6" s="217"/>
      <c r="B6" s="219" t="s">
        <v>2038</v>
      </c>
      <c r="C6" s="218">
        <v>1.5</v>
      </c>
      <c r="D6" s="218"/>
      <c r="E6" s="220"/>
      <c r="F6" s="222" t="s">
        <v>2045</v>
      </c>
      <c r="G6" s="221">
        <v>1.5</v>
      </c>
      <c r="H6" s="220"/>
    </row>
    <row r="7" spans="1:8" ht="12">
      <c r="A7" s="160">
        <v>1</v>
      </c>
      <c r="B7" s="157" t="s">
        <v>2039</v>
      </c>
      <c r="C7" s="157">
        <v>2.2</v>
      </c>
      <c r="D7" s="157">
        <v>15.2</v>
      </c>
      <c r="E7" s="160">
        <v>1</v>
      </c>
      <c r="F7" s="157" t="s">
        <v>2046</v>
      </c>
      <c r="G7" s="157">
        <v>2.2</v>
      </c>
      <c r="H7" s="157">
        <v>17.9</v>
      </c>
    </row>
    <row r="8" spans="1:8" ht="12">
      <c r="A8" s="160">
        <v>2</v>
      </c>
      <c r="B8" s="157" t="s">
        <v>2040</v>
      </c>
      <c r="C8" s="157">
        <v>3</v>
      </c>
      <c r="D8" s="157">
        <v>18.3</v>
      </c>
      <c r="E8" s="160">
        <v>2</v>
      </c>
      <c r="F8" s="157" t="s">
        <v>2047</v>
      </c>
      <c r="G8" s="157">
        <v>3</v>
      </c>
      <c r="H8" s="157">
        <v>26.6</v>
      </c>
    </row>
    <row r="9" spans="1:8" ht="12">
      <c r="A9" s="160">
        <v>3</v>
      </c>
      <c r="B9" s="157" t="s">
        <v>2041</v>
      </c>
      <c r="C9" s="157">
        <v>4</v>
      </c>
      <c r="D9" s="157">
        <v>29.6</v>
      </c>
      <c r="E9" s="160">
        <v>3</v>
      </c>
      <c r="F9" s="157" t="s">
        <v>2048</v>
      </c>
      <c r="G9" s="157">
        <v>4</v>
      </c>
      <c r="H9" s="157">
        <v>32.5</v>
      </c>
    </row>
    <row r="10" spans="1:8" ht="12">
      <c r="A10" s="160">
        <v>4</v>
      </c>
      <c r="B10" s="157" t="s">
        <v>2042</v>
      </c>
      <c r="C10" s="157">
        <v>5.5</v>
      </c>
      <c r="D10" s="157">
        <v>35</v>
      </c>
      <c r="E10" s="160">
        <v>4</v>
      </c>
      <c r="F10" s="157" t="s">
        <v>2049</v>
      </c>
      <c r="G10" s="157">
        <v>5.5</v>
      </c>
      <c r="H10" s="157">
        <v>45.5</v>
      </c>
    </row>
    <row r="11" spans="1:8" ht="21.75" customHeight="1">
      <c r="A11" s="160">
        <v>5</v>
      </c>
      <c r="B11" s="157" t="s">
        <v>2043</v>
      </c>
      <c r="C11" s="157">
        <v>7.5</v>
      </c>
      <c r="D11" s="157">
        <v>40.8</v>
      </c>
      <c r="E11" s="160">
        <v>5</v>
      </c>
      <c r="F11" s="157" t="s">
        <v>2050</v>
      </c>
      <c r="G11" s="157">
        <v>7.5</v>
      </c>
      <c r="H11" s="157">
        <v>75</v>
      </c>
    </row>
    <row r="12" spans="1:8" ht="19.5">
      <c r="A12" s="160">
        <v>6</v>
      </c>
      <c r="B12" s="157" t="s">
        <v>2044</v>
      </c>
      <c r="C12" s="157">
        <v>11</v>
      </c>
      <c r="D12" s="157">
        <v>77.5</v>
      </c>
      <c r="E12" s="160">
        <v>6</v>
      </c>
      <c r="F12" s="157" t="s">
        <v>2051</v>
      </c>
      <c r="G12" s="157">
        <v>11</v>
      </c>
      <c r="H12" s="157">
        <v>87</v>
      </c>
    </row>
    <row r="13" spans="1:8" ht="12">
      <c r="A13" s="160">
        <v>7</v>
      </c>
      <c r="B13" s="157" t="s">
        <v>829</v>
      </c>
      <c r="C13" s="157">
        <v>15</v>
      </c>
      <c r="D13" s="157">
        <v>116</v>
      </c>
      <c r="E13" s="160">
        <v>7</v>
      </c>
      <c r="F13" s="157" t="s">
        <v>830</v>
      </c>
      <c r="G13" s="157">
        <v>15</v>
      </c>
      <c r="H13" s="157">
        <v>120</v>
      </c>
    </row>
    <row r="14" spans="1:8" ht="12">
      <c r="A14" s="160">
        <v>8</v>
      </c>
      <c r="B14" s="157" t="s">
        <v>831</v>
      </c>
      <c r="C14" s="157">
        <v>18.5</v>
      </c>
      <c r="D14" s="157">
        <v>130</v>
      </c>
      <c r="E14" s="160">
        <v>8</v>
      </c>
      <c r="F14" s="157" t="s">
        <v>832</v>
      </c>
      <c r="G14" s="157">
        <v>18.5</v>
      </c>
      <c r="H14" s="157">
        <v>142</v>
      </c>
    </row>
    <row r="15" spans="1:8" ht="12">
      <c r="A15" s="160">
        <v>9</v>
      </c>
      <c r="B15" s="157" t="s">
        <v>833</v>
      </c>
      <c r="C15" s="157">
        <v>22</v>
      </c>
      <c r="D15" s="157">
        <v>147</v>
      </c>
      <c r="E15" s="160">
        <v>9</v>
      </c>
      <c r="F15" s="157" t="s">
        <v>834</v>
      </c>
      <c r="G15" s="157">
        <v>22</v>
      </c>
      <c r="H15" s="157">
        <v>157</v>
      </c>
    </row>
    <row r="16" spans="1:8" ht="12">
      <c r="A16" s="160">
        <v>10</v>
      </c>
      <c r="B16" s="157" t="s">
        <v>835</v>
      </c>
      <c r="C16" s="157">
        <v>30</v>
      </c>
      <c r="D16" s="157">
        <v>170</v>
      </c>
      <c r="E16" s="160">
        <v>10</v>
      </c>
      <c r="F16" s="157" t="s">
        <v>836</v>
      </c>
      <c r="G16" s="157">
        <v>30</v>
      </c>
      <c r="H16" s="157">
        <v>190</v>
      </c>
    </row>
    <row r="17" spans="1:8" ht="12">
      <c r="A17" s="160">
        <v>11</v>
      </c>
      <c r="B17" s="157" t="s">
        <v>837</v>
      </c>
      <c r="C17" s="157">
        <v>37</v>
      </c>
      <c r="D17" s="157">
        <v>230</v>
      </c>
      <c r="E17" s="160">
        <v>11</v>
      </c>
      <c r="F17" s="157" t="s">
        <v>838</v>
      </c>
      <c r="G17" s="157">
        <v>37</v>
      </c>
      <c r="H17" s="157">
        <v>230</v>
      </c>
    </row>
    <row r="18" spans="1:8" ht="12">
      <c r="A18" s="160">
        <v>12</v>
      </c>
      <c r="B18" s="157" t="s">
        <v>839</v>
      </c>
      <c r="C18" s="157">
        <v>45</v>
      </c>
      <c r="D18" s="157">
        <v>255</v>
      </c>
      <c r="E18" s="160">
        <v>12</v>
      </c>
      <c r="F18" s="157" t="s">
        <v>840</v>
      </c>
      <c r="G18" s="157">
        <v>45</v>
      </c>
      <c r="H18" s="157">
        <v>260</v>
      </c>
    </row>
    <row r="19" spans="1:8" ht="12">
      <c r="A19" s="160">
        <v>13</v>
      </c>
      <c r="B19" s="157" t="s">
        <v>841</v>
      </c>
      <c r="C19" s="157">
        <v>55</v>
      </c>
      <c r="D19" s="157">
        <v>320</v>
      </c>
      <c r="E19" s="160">
        <v>13</v>
      </c>
      <c r="F19" s="157" t="s">
        <v>842</v>
      </c>
      <c r="G19" s="157">
        <v>55</v>
      </c>
      <c r="H19" s="157">
        <v>340</v>
      </c>
    </row>
    <row r="20" spans="1:8" ht="12">
      <c r="A20" s="160">
        <v>14</v>
      </c>
      <c r="B20" s="157" t="s">
        <v>843</v>
      </c>
      <c r="C20" s="157">
        <v>75</v>
      </c>
      <c r="D20" s="157">
        <v>470</v>
      </c>
      <c r="E20" s="160">
        <v>14</v>
      </c>
      <c r="F20" s="157" t="s">
        <v>844</v>
      </c>
      <c r="G20" s="157">
        <v>75</v>
      </c>
      <c r="H20" s="157">
        <v>450</v>
      </c>
    </row>
    <row r="21" spans="1:8" ht="12">
      <c r="A21" s="160">
        <v>15</v>
      </c>
      <c r="B21" s="157" t="s">
        <v>845</v>
      </c>
      <c r="C21" s="157">
        <v>90</v>
      </c>
      <c r="D21" s="157">
        <v>490</v>
      </c>
      <c r="E21" s="160">
        <v>15</v>
      </c>
      <c r="F21" s="157" t="s">
        <v>846</v>
      </c>
      <c r="G21" s="157">
        <v>90</v>
      </c>
      <c r="H21" s="157">
        <v>550</v>
      </c>
    </row>
    <row r="22" spans="1:8" ht="12">
      <c r="A22" s="160">
        <v>16</v>
      </c>
      <c r="B22" s="157" t="s">
        <v>847</v>
      </c>
      <c r="C22" s="157">
        <v>110</v>
      </c>
      <c r="D22" s="157">
        <v>590</v>
      </c>
      <c r="E22" s="160">
        <v>16</v>
      </c>
      <c r="F22" s="157" t="s">
        <v>848</v>
      </c>
      <c r="G22" s="157">
        <v>110</v>
      </c>
      <c r="H22" s="157">
        <v>655</v>
      </c>
    </row>
    <row r="23" spans="1:8" ht="12">
      <c r="A23" s="160">
        <v>17</v>
      </c>
      <c r="B23" s="157" t="s">
        <v>849</v>
      </c>
      <c r="C23" s="157">
        <v>132</v>
      </c>
      <c r="D23" s="157">
        <v>620</v>
      </c>
      <c r="E23" s="160">
        <v>17</v>
      </c>
      <c r="F23" s="157" t="s">
        <v>850</v>
      </c>
      <c r="G23" s="157">
        <v>132</v>
      </c>
      <c r="H23" s="157">
        <v>955</v>
      </c>
    </row>
    <row r="24" spans="1:8" ht="12">
      <c r="A24" s="160">
        <v>18</v>
      </c>
      <c r="B24" s="157" t="s">
        <v>851</v>
      </c>
      <c r="C24" s="157">
        <v>160</v>
      </c>
      <c r="D24" s="157">
        <v>700</v>
      </c>
      <c r="E24" s="160">
        <v>18</v>
      </c>
      <c r="F24" s="157" t="s">
        <v>852</v>
      </c>
      <c r="G24" s="157">
        <v>160</v>
      </c>
      <c r="H24" s="158">
        <v>1095</v>
      </c>
    </row>
    <row r="25" spans="1:8" ht="12">
      <c r="A25" s="160">
        <v>19</v>
      </c>
      <c r="B25" s="157" t="s">
        <v>853</v>
      </c>
      <c r="C25" s="157">
        <v>200</v>
      </c>
      <c r="D25" s="158">
        <v>1070</v>
      </c>
      <c r="E25" s="160">
        <v>19</v>
      </c>
      <c r="F25" s="157" t="s">
        <v>854</v>
      </c>
      <c r="G25" s="157">
        <v>200</v>
      </c>
      <c r="H25" s="158">
        <v>1200</v>
      </c>
    </row>
    <row r="26" spans="1:8" ht="12.75" customHeight="1">
      <c r="A26" s="160">
        <v>20</v>
      </c>
      <c r="B26" s="157" t="s">
        <v>855</v>
      </c>
      <c r="C26" s="157">
        <v>250</v>
      </c>
      <c r="D26" s="158"/>
      <c r="E26" s="160">
        <v>20</v>
      </c>
      <c r="F26" s="157" t="s">
        <v>856</v>
      </c>
      <c r="G26" s="157">
        <v>250</v>
      </c>
      <c r="H26" s="158">
        <v>1470</v>
      </c>
    </row>
    <row r="27" spans="1:8" ht="12">
      <c r="A27" s="284" t="s">
        <v>857</v>
      </c>
      <c r="B27" s="284"/>
      <c r="C27" s="284"/>
      <c r="D27" s="284"/>
      <c r="E27" s="160">
        <v>21</v>
      </c>
      <c r="F27" s="157" t="s">
        <v>858</v>
      </c>
      <c r="G27" s="157">
        <v>315</v>
      </c>
      <c r="H27" s="158">
        <v>1600</v>
      </c>
    </row>
    <row r="28" spans="1:8" ht="14.25" customHeight="1">
      <c r="A28" s="223"/>
      <c r="B28" s="224" t="s">
        <v>2052</v>
      </c>
      <c r="C28" s="225">
        <v>1.5</v>
      </c>
      <c r="D28" s="223"/>
      <c r="E28" s="160">
        <v>22</v>
      </c>
      <c r="F28" s="157" t="s">
        <v>860</v>
      </c>
      <c r="G28" s="157">
        <v>355</v>
      </c>
      <c r="H28" s="158">
        <v>1900</v>
      </c>
    </row>
    <row r="29" spans="1:8" ht="14.25" customHeight="1">
      <c r="A29" s="160">
        <v>1</v>
      </c>
      <c r="B29" s="157" t="s">
        <v>859</v>
      </c>
      <c r="C29" s="157">
        <v>2.2</v>
      </c>
      <c r="D29" s="157">
        <v>30.5</v>
      </c>
      <c r="E29" s="285" t="s">
        <v>862</v>
      </c>
      <c r="F29" s="285"/>
      <c r="G29" s="285"/>
      <c r="H29" s="285"/>
    </row>
    <row r="30" spans="1:8" ht="15" customHeight="1">
      <c r="A30" s="160">
        <v>2</v>
      </c>
      <c r="B30" s="157" t="s">
        <v>861</v>
      </c>
      <c r="C30" s="157">
        <v>3</v>
      </c>
      <c r="D30" s="157">
        <v>43.7</v>
      </c>
      <c r="E30" s="285"/>
      <c r="F30" s="285"/>
      <c r="G30" s="285"/>
      <c r="H30" s="285"/>
    </row>
    <row r="31" spans="1:8" ht="13.5" customHeight="1">
      <c r="A31" s="161">
        <v>3</v>
      </c>
      <c r="B31" s="157" t="s">
        <v>863</v>
      </c>
      <c r="C31" s="157">
        <v>4</v>
      </c>
      <c r="D31" s="157">
        <v>49.4</v>
      </c>
      <c r="E31" s="226"/>
      <c r="F31" s="227" t="s">
        <v>2053</v>
      </c>
      <c r="G31" s="226">
        <v>1.5</v>
      </c>
      <c r="H31" s="226"/>
    </row>
    <row r="32" spans="1:8" ht="12">
      <c r="A32" s="160">
        <v>4</v>
      </c>
      <c r="B32" s="157" t="s">
        <v>864</v>
      </c>
      <c r="C32" s="157">
        <v>5.5</v>
      </c>
      <c r="D32" s="157">
        <v>79</v>
      </c>
      <c r="E32" s="160">
        <v>1</v>
      </c>
      <c r="F32" s="157" t="s">
        <v>2054</v>
      </c>
      <c r="G32" s="157">
        <v>2.2</v>
      </c>
      <c r="H32" s="157">
        <v>41.9</v>
      </c>
    </row>
    <row r="33" spans="1:8" ht="12">
      <c r="A33" s="160">
        <v>5</v>
      </c>
      <c r="B33" s="157" t="s">
        <v>865</v>
      </c>
      <c r="C33" s="157">
        <v>7.5</v>
      </c>
      <c r="D33" s="157">
        <v>92</v>
      </c>
      <c r="E33" s="160">
        <v>2</v>
      </c>
      <c r="F33" s="157" t="s">
        <v>2055</v>
      </c>
      <c r="G33" s="157">
        <v>3</v>
      </c>
      <c r="H33" s="157">
        <v>48.5</v>
      </c>
    </row>
    <row r="34" spans="1:8" ht="12">
      <c r="A34" s="160">
        <v>6</v>
      </c>
      <c r="B34" s="157" t="s">
        <v>866</v>
      </c>
      <c r="C34" s="157">
        <v>11</v>
      </c>
      <c r="D34" s="157">
        <v>125</v>
      </c>
      <c r="E34" s="160"/>
      <c r="F34" s="157" t="s">
        <v>2056</v>
      </c>
      <c r="G34" s="157">
        <v>4</v>
      </c>
      <c r="H34" s="157"/>
    </row>
    <row r="35" spans="1:8" ht="12">
      <c r="A35" s="160">
        <v>7</v>
      </c>
      <c r="B35" s="157" t="s">
        <v>868</v>
      </c>
      <c r="C35" s="157">
        <v>15</v>
      </c>
      <c r="D35" s="157">
        <v>145</v>
      </c>
      <c r="E35" s="160"/>
      <c r="F35" s="157" t="s">
        <v>2057</v>
      </c>
      <c r="G35" s="157">
        <v>5.5</v>
      </c>
      <c r="H35" s="157"/>
    </row>
    <row r="36" spans="1:8" ht="12">
      <c r="A36" s="160">
        <v>8</v>
      </c>
      <c r="B36" s="157" t="s">
        <v>870</v>
      </c>
      <c r="C36" s="157">
        <v>18.5</v>
      </c>
      <c r="D36" s="157">
        <v>160</v>
      </c>
      <c r="E36" s="160">
        <v>3</v>
      </c>
      <c r="F36" s="157" t="s">
        <v>867</v>
      </c>
      <c r="G36" s="157">
        <v>7.5</v>
      </c>
      <c r="H36" s="157">
        <v>125</v>
      </c>
    </row>
    <row r="37" spans="1:8" ht="12">
      <c r="A37" s="160">
        <v>9</v>
      </c>
      <c r="B37" s="157" t="s">
        <v>871</v>
      </c>
      <c r="C37" s="157">
        <v>22</v>
      </c>
      <c r="D37" s="157">
        <v>210</v>
      </c>
      <c r="E37" s="160">
        <v>4</v>
      </c>
      <c r="F37" s="157" t="s">
        <v>869</v>
      </c>
      <c r="G37" s="157">
        <v>11</v>
      </c>
      <c r="H37" s="157">
        <v>150</v>
      </c>
    </row>
    <row r="38" spans="1:8" ht="12">
      <c r="A38" s="160">
        <v>10</v>
      </c>
      <c r="B38" s="157" t="s">
        <v>873</v>
      </c>
      <c r="C38" s="157">
        <v>30</v>
      </c>
      <c r="D38" s="157">
        <v>245</v>
      </c>
      <c r="E38" s="160">
        <v>5</v>
      </c>
      <c r="F38" s="157" t="s">
        <v>2058</v>
      </c>
      <c r="G38" s="157">
        <v>15</v>
      </c>
      <c r="H38" s="157">
        <v>180</v>
      </c>
    </row>
    <row r="39" spans="1:8" ht="12">
      <c r="A39" s="160">
        <v>11</v>
      </c>
      <c r="B39" s="157" t="s">
        <v>875</v>
      </c>
      <c r="C39" s="157">
        <v>37</v>
      </c>
      <c r="D39" s="157">
        <v>308</v>
      </c>
      <c r="E39" s="160">
        <v>6</v>
      </c>
      <c r="F39" s="157" t="s">
        <v>872</v>
      </c>
      <c r="G39" s="157">
        <v>18.5</v>
      </c>
      <c r="H39" s="157">
        <v>210</v>
      </c>
    </row>
    <row r="40" spans="1:8" ht="12">
      <c r="A40" s="160">
        <v>12</v>
      </c>
      <c r="B40" s="157" t="s">
        <v>877</v>
      </c>
      <c r="C40" s="157">
        <v>45</v>
      </c>
      <c r="D40" s="157">
        <v>440</v>
      </c>
      <c r="E40" s="160">
        <v>7</v>
      </c>
      <c r="F40" s="157" t="s">
        <v>874</v>
      </c>
      <c r="G40" s="157">
        <v>22</v>
      </c>
      <c r="H40" s="157">
        <v>225</v>
      </c>
    </row>
    <row r="41" spans="1:8" ht="12">
      <c r="A41" s="160">
        <v>13</v>
      </c>
      <c r="B41" s="157" t="s">
        <v>879</v>
      </c>
      <c r="C41" s="157">
        <v>55</v>
      </c>
      <c r="D41" s="157">
        <v>480</v>
      </c>
      <c r="E41" s="160">
        <v>8</v>
      </c>
      <c r="F41" s="157" t="s">
        <v>876</v>
      </c>
      <c r="G41" s="157">
        <v>30</v>
      </c>
      <c r="H41" s="157">
        <v>316</v>
      </c>
    </row>
    <row r="42" spans="1:8" ht="12">
      <c r="A42" s="160">
        <v>14</v>
      </c>
      <c r="B42" s="157" t="s">
        <v>881</v>
      </c>
      <c r="C42" s="157">
        <v>75</v>
      </c>
      <c r="D42" s="157">
        <v>570</v>
      </c>
      <c r="E42" s="160">
        <v>9</v>
      </c>
      <c r="F42" s="157" t="s">
        <v>878</v>
      </c>
      <c r="G42" s="157">
        <v>37</v>
      </c>
      <c r="H42" s="157">
        <v>435</v>
      </c>
    </row>
    <row r="43" spans="1:8" ht="12">
      <c r="A43" s="160">
        <v>15</v>
      </c>
      <c r="B43" s="157" t="s">
        <v>883</v>
      </c>
      <c r="C43" s="157">
        <v>90</v>
      </c>
      <c r="D43" s="157">
        <v>705</v>
      </c>
      <c r="E43" s="160">
        <v>10</v>
      </c>
      <c r="F43" s="157" t="s">
        <v>880</v>
      </c>
      <c r="G43" s="157">
        <v>45</v>
      </c>
      <c r="H43" s="157">
        <v>480</v>
      </c>
    </row>
    <row r="44" spans="1:8" ht="12">
      <c r="A44" s="160">
        <v>16</v>
      </c>
      <c r="B44" s="157" t="s">
        <v>885</v>
      </c>
      <c r="C44" s="157">
        <v>110</v>
      </c>
      <c r="D44" s="157">
        <v>915</v>
      </c>
      <c r="E44" s="160">
        <v>11</v>
      </c>
      <c r="F44" s="157" t="s">
        <v>882</v>
      </c>
      <c r="G44" s="157">
        <v>55</v>
      </c>
      <c r="H44" s="157">
        <v>570</v>
      </c>
    </row>
    <row r="45" spans="1:8" ht="12">
      <c r="A45" s="160">
        <v>17</v>
      </c>
      <c r="B45" s="157" t="s">
        <v>887</v>
      </c>
      <c r="C45" s="157">
        <v>132</v>
      </c>
      <c r="D45" s="157">
        <v>995</v>
      </c>
      <c r="E45" s="160">
        <v>12</v>
      </c>
      <c r="F45" s="157" t="s">
        <v>884</v>
      </c>
      <c r="G45" s="157">
        <v>75</v>
      </c>
      <c r="H45" s="157">
        <v>700</v>
      </c>
    </row>
    <row r="46" spans="1:8" ht="12">
      <c r="A46" s="160">
        <v>18</v>
      </c>
      <c r="B46" s="157" t="s">
        <v>889</v>
      </c>
      <c r="C46" s="157">
        <v>160</v>
      </c>
      <c r="D46" s="158">
        <v>1610</v>
      </c>
      <c r="E46" s="160">
        <v>13</v>
      </c>
      <c r="F46" s="157" t="s">
        <v>886</v>
      </c>
      <c r="G46" s="157">
        <v>90</v>
      </c>
      <c r="H46" s="157">
        <v>915</v>
      </c>
    </row>
    <row r="47" spans="1:8" ht="12">
      <c r="A47" s="160">
        <v>19</v>
      </c>
      <c r="B47" s="157"/>
      <c r="C47" s="157">
        <v>250</v>
      </c>
      <c r="D47" s="158"/>
      <c r="E47" s="160">
        <v>14</v>
      </c>
      <c r="F47" s="157" t="s">
        <v>888</v>
      </c>
      <c r="G47" s="157">
        <v>110</v>
      </c>
      <c r="H47" s="157">
        <v>995</v>
      </c>
    </row>
    <row r="48" spans="5:8" ht="12">
      <c r="E48" s="160">
        <v>15</v>
      </c>
      <c r="F48" s="157" t="s">
        <v>890</v>
      </c>
      <c r="G48" s="157">
        <v>132</v>
      </c>
      <c r="H48" s="158">
        <v>1620</v>
      </c>
    </row>
    <row r="49" spans="5:8" ht="12">
      <c r="E49" s="160">
        <v>16</v>
      </c>
      <c r="F49" s="157" t="s">
        <v>891</v>
      </c>
      <c r="G49" s="157">
        <v>160</v>
      </c>
      <c r="H49" s="158">
        <v>1635</v>
      </c>
    </row>
    <row r="50" spans="5:8" ht="12">
      <c r="E50" s="160">
        <v>17</v>
      </c>
      <c r="F50" s="157" t="s">
        <v>892</v>
      </c>
      <c r="G50" s="157">
        <v>200</v>
      </c>
      <c r="H50" s="158">
        <v>1890</v>
      </c>
    </row>
  </sheetData>
  <sheetProtection selectLockedCells="1" selectUnlockedCells="1"/>
  <mergeCells count="9">
    <mergeCell ref="A27:D27"/>
    <mergeCell ref="E29:H30"/>
    <mergeCell ref="A1:H1"/>
    <mergeCell ref="A2:D2"/>
    <mergeCell ref="E2:H2"/>
    <mergeCell ref="A3:D3"/>
    <mergeCell ref="E3:H3"/>
    <mergeCell ref="A5:D5"/>
    <mergeCell ref="E5:H5"/>
  </mergeCells>
  <printOptions/>
  <pageMargins left="0.7874015748031497" right="0.7874015748031497" top="1.062992125984252" bottom="0.9448818897637796" header="0.7874015748031497" footer="0.7874015748031497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9"/>
  <sheetViews>
    <sheetView zoomScale="115" zoomScaleNormal="115" workbookViewId="0" topLeftCell="B2">
      <selection activeCell="J16" sqref="J16"/>
    </sheetView>
  </sheetViews>
  <sheetFormatPr defaultColWidth="11.57421875" defaultRowHeight="12.75"/>
  <cols>
    <col min="1" max="1" width="4.8515625" style="0" customWidth="1"/>
    <col min="2" max="2" width="11.421875" style="0" customWidth="1"/>
    <col min="3" max="3" width="8.8515625" style="0" customWidth="1"/>
    <col min="4" max="4" width="9.28125" style="0" customWidth="1"/>
    <col min="5" max="5" width="5.421875" style="0" customWidth="1"/>
    <col min="6" max="6" width="11.421875" style="0" customWidth="1"/>
    <col min="7" max="7" width="8.140625" style="0" customWidth="1"/>
    <col min="8" max="8" width="9.28125" style="0" customWidth="1"/>
    <col min="9" max="16384" width="11.421875" style="0" customWidth="1"/>
  </cols>
  <sheetData>
    <row r="1" spans="1:8" ht="12">
      <c r="A1" s="289"/>
      <c r="B1" s="289"/>
      <c r="C1" s="289"/>
      <c r="D1" s="289"/>
      <c r="E1" s="289"/>
      <c r="F1" s="289"/>
      <c r="G1" s="289"/>
      <c r="H1" s="289"/>
    </row>
    <row r="2" spans="1:8" ht="25.5">
      <c r="A2" s="72" t="s">
        <v>1</v>
      </c>
      <c r="B2" s="72" t="s">
        <v>893</v>
      </c>
      <c r="C2" s="72" t="s">
        <v>826</v>
      </c>
      <c r="D2" s="72" t="s">
        <v>827</v>
      </c>
      <c r="E2" s="72" t="s">
        <v>1</v>
      </c>
      <c r="F2" s="72" t="s">
        <v>893</v>
      </c>
      <c r="G2" s="72" t="s">
        <v>826</v>
      </c>
      <c r="H2" s="72" t="s">
        <v>894</v>
      </c>
    </row>
    <row r="3" spans="1:8" ht="12.75" customHeight="1">
      <c r="A3" s="290" t="s">
        <v>895</v>
      </c>
      <c r="B3" s="290"/>
      <c r="C3" s="290"/>
      <c r="D3" s="290"/>
      <c r="E3" s="290"/>
      <c r="F3" s="290"/>
      <c r="G3" s="290"/>
      <c r="H3" s="290"/>
    </row>
    <row r="4" spans="1:8" ht="12.75" customHeight="1">
      <c r="A4" s="291" t="s">
        <v>896</v>
      </c>
      <c r="B4" s="291"/>
      <c r="C4" s="291"/>
      <c r="D4" s="291"/>
      <c r="E4" s="291" t="s">
        <v>897</v>
      </c>
      <c r="F4" s="291"/>
      <c r="G4" s="291"/>
      <c r="H4" s="291"/>
    </row>
    <row r="5" spans="1:8" ht="12">
      <c r="A5" s="203"/>
      <c r="B5" s="205" t="s">
        <v>1702</v>
      </c>
      <c r="C5" s="203">
        <v>0.37</v>
      </c>
      <c r="D5" s="203">
        <v>16</v>
      </c>
      <c r="E5" s="73">
        <v>1</v>
      </c>
      <c r="F5" s="203" t="s">
        <v>2131</v>
      </c>
      <c r="G5" s="203">
        <v>0.25</v>
      </c>
      <c r="H5" s="203">
        <v>16</v>
      </c>
    </row>
    <row r="6" spans="1:8" ht="12">
      <c r="A6" s="203"/>
      <c r="B6" s="205" t="s">
        <v>1703</v>
      </c>
      <c r="C6" s="203">
        <v>0.55</v>
      </c>
      <c r="D6" s="203">
        <v>17</v>
      </c>
      <c r="E6" s="73">
        <v>2</v>
      </c>
      <c r="F6" s="203" t="s">
        <v>1727</v>
      </c>
      <c r="G6" s="203">
        <v>0.37</v>
      </c>
      <c r="H6" s="203">
        <v>17</v>
      </c>
    </row>
    <row r="7" spans="1:8" ht="12">
      <c r="A7" s="203"/>
      <c r="B7" s="205" t="s">
        <v>1704</v>
      </c>
      <c r="C7" s="203">
        <v>0.75</v>
      </c>
      <c r="D7" s="203">
        <v>22</v>
      </c>
      <c r="E7" s="73"/>
      <c r="F7" s="203" t="s">
        <v>1728</v>
      </c>
      <c r="G7" s="203">
        <v>0.55</v>
      </c>
      <c r="H7" s="203">
        <v>22</v>
      </c>
    </row>
    <row r="8" spans="1:8" ht="12">
      <c r="A8" s="203"/>
      <c r="B8" s="205" t="s">
        <v>1705</v>
      </c>
      <c r="C8" s="203">
        <v>1.1</v>
      </c>
      <c r="D8" s="203">
        <v>22</v>
      </c>
      <c r="E8" s="73">
        <v>4</v>
      </c>
      <c r="F8" s="203" t="s">
        <v>1729</v>
      </c>
      <c r="G8" s="203">
        <v>0.75</v>
      </c>
      <c r="H8" s="203">
        <v>22</v>
      </c>
    </row>
    <row r="9" spans="1:8" ht="12">
      <c r="A9" s="203"/>
      <c r="B9" s="205" t="s">
        <v>1706</v>
      </c>
      <c r="C9" s="203">
        <v>1.5</v>
      </c>
      <c r="D9" s="203">
        <v>26</v>
      </c>
      <c r="E9" s="73">
        <v>5</v>
      </c>
      <c r="F9" s="203" t="s">
        <v>1730</v>
      </c>
      <c r="G9" s="203">
        <v>1.1</v>
      </c>
      <c r="H9" s="203">
        <v>26</v>
      </c>
    </row>
    <row r="10" spans="1:8" ht="12">
      <c r="A10" s="203"/>
      <c r="B10" s="205" t="s">
        <v>1707</v>
      </c>
      <c r="C10" s="203">
        <v>2.2</v>
      </c>
      <c r="D10" s="203">
        <v>29</v>
      </c>
      <c r="E10" s="73">
        <v>6</v>
      </c>
      <c r="F10" s="203" t="s">
        <v>1731</v>
      </c>
      <c r="G10" s="203">
        <v>1.5</v>
      </c>
      <c r="H10" s="203">
        <v>29</v>
      </c>
    </row>
    <row r="11" spans="1:8" ht="12">
      <c r="A11" s="203"/>
      <c r="B11" s="205" t="s">
        <v>1708</v>
      </c>
      <c r="C11" s="203">
        <v>1.5</v>
      </c>
      <c r="D11" s="203">
        <v>26</v>
      </c>
      <c r="E11" s="73">
        <v>7</v>
      </c>
      <c r="F11" s="203" t="s">
        <v>1732</v>
      </c>
      <c r="G11" s="203">
        <v>1.1</v>
      </c>
      <c r="H11" s="203">
        <v>26</v>
      </c>
    </row>
    <row r="12" spans="1:8" ht="12">
      <c r="A12" s="203"/>
      <c r="B12" s="205" t="s">
        <v>898</v>
      </c>
      <c r="C12" s="203">
        <v>2.2</v>
      </c>
      <c r="D12" s="203">
        <v>29</v>
      </c>
      <c r="E12" s="73">
        <v>8</v>
      </c>
      <c r="F12" s="203" t="s">
        <v>1733</v>
      </c>
      <c r="G12" s="203">
        <v>1.5</v>
      </c>
      <c r="H12" s="203">
        <v>29</v>
      </c>
    </row>
    <row r="13" spans="1:8" ht="12">
      <c r="A13" s="203"/>
      <c r="B13" s="205" t="s">
        <v>1709</v>
      </c>
      <c r="C13" s="203">
        <v>3</v>
      </c>
      <c r="D13" s="203">
        <v>56</v>
      </c>
      <c r="E13" s="73">
        <v>9</v>
      </c>
      <c r="F13" s="203" t="s">
        <v>1734</v>
      </c>
      <c r="G13" s="203">
        <v>2.2</v>
      </c>
      <c r="H13" s="203">
        <v>56</v>
      </c>
    </row>
    <row r="14" spans="1:8" ht="12">
      <c r="A14" s="73">
        <v>1</v>
      </c>
      <c r="B14" s="61" t="s">
        <v>1710</v>
      </c>
      <c r="C14" s="61">
        <v>5.5</v>
      </c>
      <c r="D14" s="61">
        <v>63</v>
      </c>
      <c r="E14" s="73">
        <v>10</v>
      </c>
      <c r="F14" s="204" t="s">
        <v>899</v>
      </c>
      <c r="G14" s="204">
        <v>2.2</v>
      </c>
      <c r="H14" s="204">
        <v>56</v>
      </c>
    </row>
    <row r="15" spans="1:8" ht="12">
      <c r="A15" s="73">
        <v>2</v>
      </c>
      <c r="B15" s="61" t="s">
        <v>900</v>
      </c>
      <c r="C15" s="61">
        <v>3</v>
      </c>
      <c r="D15" s="61">
        <v>56</v>
      </c>
      <c r="E15" s="73"/>
      <c r="F15" s="204" t="s">
        <v>1735</v>
      </c>
      <c r="G15" s="204">
        <v>4</v>
      </c>
      <c r="H15" s="204">
        <v>68</v>
      </c>
    </row>
    <row r="16" spans="1:8" ht="12">
      <c r="A16" s="73">
        <v>3</v>
      </c>
      <c r="B16" s="61" t="s">
        <v>2129</v>
      </c>
      <c r="C16" s="61">
        <v>4</v>
      </c>
      <c r="D16" s="61">
        <v>54</v>
      </c>
      <c r="E16" s="73">
        <v>11</v>
      </c>
      <c r="F16" s="71" t="s">
        <v>901</v>
      </c>
      <c r="G16" s="71">
        <v>3</v>
      </c>
      <c r="H16" s="71">
        <v>54</v>
      </c>
    </row>
    <row r="17" spans="1:8" ht="12">
      <c r="A17" s="73">
        <v>4</v>
      </c>
      <c r="B17" s="61" t="s">
        <v>904</v>
      </c>
      <c r="C17" s="61">
        <v>5.5</v>
      </c>
      <c r="D17" s="61">
        <v>63</v>
      </c>
      <c r="E17" s="73">
        <v>12</v>
      </c>
      <c r="F17" s="71" t="s">
        <v>903</v>
      </c>
      <c r="G17" s="71">
        <v>4</v>
      </c>
      <c r="H17" s="71">
        <v>68</v>
      </c>
    </row>
    <row r="18" spans="1:8" ht="12">
      <c r="A18" s="73"/>
      <c r="B18" s="61" t="s">
        <v>902</v>
      </c>
      <c r="C18" s="61">
        <v>4</v>
      </c>
      <c r="D18" s="61">
        <v>54</v>
      </c>
      <c r="E18" s="73"/>
      <c r="F18" s="71" t="s">
        <v>1736</v>
      </c>
      <c r="G18" s="71">
        <v>5.5</v>
      </c>
      <c r="H18" s="71">
        <v>88</v>
      </c>
    </row>
    <row r="19" spans="1:8" ht="12">
      <c r="A19" s="73"/>
      <c r="B19" s="61" t="s">
        <v>1711</v>
      </c>
      <c r="C19" s="61">
        <v>7.5</v>
      </c>
      <c r="D19" s="61">
        <v>88</v>
      </c>
      <c r="E19" s="73">
        <v>13</v>
      </c>
      <c r="F19" s="71" t="s">
        <v>905</v>
      </c>
      <c r="G19" s="71">
        <v>5.5</v>
      </c>
      <c r="H19" s="71">
        <v>88</v>
      </c>
    </row>
    <row r="20" spans="1:8" ht="19.5">
      <c r="A20" s="73">
        <v>5</v>
      </c>
      <c r="B20" s="61" t="s">
        <v>906</v>
      </c>
      <c r="C20" s="61">
        <v>7.5</v>
      </c>
      <c r="D20" s="61">
        <v>88</v>
      </c>
      <c r="E20" s="73">
        <v>14</v>
      </c>
      <c r="F20" s="71" t="s">
        <v>1737</v>
      </c>
      <c r="G20" s="71">
        <v>7.5</v>
      </c>
      <c r="H20" s="71">
        <v>125</v>
      </c>
    </row>
    <row r="21" spans="1:8" ht="19.5">
      <c r="A21" s="73">
        <v>6</v>
      </c>
      <c r="B21" s="61" t="s">
        <v>1713</v>
      </c>
      <c r="C21" s="61">
        <v>11</v>
      </c>
      <c r="D21" s="61">
        <v>137</v>
      </c>
      <c r="E21" s="73">
        <v>16</v>
      </c>
      <c r="F21" s="71" t="s">
        <v>1738</v>
      </c>
      <c r="G21" s="71">
        <v>11</v>
      </c>
      <c r="H21" s="71">
        <v>139</v>
      </c>
    </row>
    <row r="22" spans="1:8" ht="12">
      <c r="A22" s="73">
        <v>7</v>
      </c>
      <c r="B22" s="61" t="s">
        <v>1712</v>
      </c>
      <c r="C22" s="61">
        <v>11</v>
      </c>
      <c r="D22" s="61">
        <v>139</v>
      </c>
      <c r="E22" s="73">
        <v>17</v>
      </c>
      <c r="F22" s="71" t="s">
        <v>1739</v>
      </c>
      <c r="G22" s="71">
        <v>11</v>
      </c>
      <c r="H22" s="71">
        <v>139</v>
      </c>
    </row>
    <row r="23" spans="1:8" ht="19.5">
      <c r="A23" s="73">
        <v>8</v>
      </c>
      <c r="B23" s="61" t="s">
        <v>1714</v>
      </c>
      <c r="C23" s="61">
        <v>15</v>
      </c>
      <c r="D23" s="61">
        <v>140</v>
      </c>
      <c r="E23" s="73">
        <v>18</v>
      </c>
      <c r="F23" s="71" t="s">
        <v>1740</v>
      </c>
      <c r="G23" s="71">
        <v>15</v>
      </c>
      <c r="H23" s="71">
        <v>155</v>
      </c>
    </row>
    <row r="24" spans="1:8" ht="19.5">
      <c r="A24" s="73">
        <v>9</v>
      </c>
      <c r="B24" s="61" t="s">
        <v>1715</v>
      </c>
      <c r="C24" s="61">
        <v>18.5</v>
      </c>
      <c r="D24" s="61">
        <v>165</v>
      </c>
      <c r="E24" s="73">
        <v>19</v>
      </c>
      <c r="F24" s="71" t="s">
        <v>1741</v>
      </c>
      <c r="G24" s="71">
        <v>18.5</v>
      </c>
      <c r="H24" s="71">
        <v>175</v>
      </c>
    </row>
    <row r="25" spans="1:8" ht="12">
      <c r="A25" s="73">
        <v>10</v>
      </c>
      <c r="B25" s="61" t="s">
        <v>1716</v>
      </c>
      <c r="C25" s="61">
        <v>15</v>
      </c>
      <c r="D25" s="61">
        <v>140</v>
      </c>
      <c r="E25" s="73"/>
      <c r="F25" s="71" t="s">
        <v>1742</v>
      </c>
      <c r="G25" s="71">
        <v>15</v>
      </c>
      <c r="H25" s="71">
        <v>155</v>
      </c>
    </row>
    <row r="26" spans="1:8" ht="12">
      <c r="A26" s="73"/>
      <c r="B26" s="61" t="s">
        <v>1717</v>
      </c>
      <c r="C26" s="61">
        <v>18.5</v>
      </c>
      <c r="D26" s="61">
        <v>165</v>
      </c>
      <c r="E26" s="73"/>
      <c r="F26" s="71" t="s">
        <v>1743</v>
      </c>
      <c r="G26" s="71">
        <v>18.5</v>
      </c>
      <c r="H26" s="71">
        <v>175</v>
      </c>
    </row>
    <row r="27" spans="1:8" ht="19.5">
      <c r="A27" s="73"/>
      <c r="B27" s="204" t="s">
        <v>1719</v>
      </c>
      <c r="C27" s="204">
        <v>22</v>
      </c>
      <c r="D27" s="204">
        <v>180</v>
      </c>
      <c r="E27" s="73">
        <v>20</v>
      </c>
      <c r="F27" s="71" t="s">
        <v>1745</v>
      </c>
      <c r="G27" s="71">
        <v>22</v>
      </c>
      <c r="H27" s="71">
        <v>190</v>
      </c>
    </row>
    <row r="28" spans="1:8" ht="26.25" customHeight="1">
      <c r="A28" s="73">
        <v>11</v>
      </c>
      <c r="B28" s="61" t="s">
        <v>1718</v>
      </c>
      <c r="C28" s="61">
        <v>30</v>
      </c>
      <c r="D28" s="61">
        <v>200</v>
      </c>
      <c r="E28" s="73">
        <v>21</v>
      </c>
      <c r="F28" s="71" t="s">
        <v>1744</v>
      </c>
      <c r="G28" s="71">
        <v>30</v>
      </c>
      <c r="H28" s="71">
        <v>220</v>
      </c>
    </row>
    <row r="29" spans="1:8" ht="19.5">
      <c r="A29" s="73">
        <v>12</v>
      </c>
      <c r="B29" s="61" t="s">
        <v>1720</v>
      </c>
      <c r="C29" s="61">
        <v>37</v>
      </c>
      <c r="D29" s="61">
        <v>260</v>
      </c>
      <c r="E29" s="73">
        <v>22</v>
      </c>
      <c r="F29" s="71" t="s">
        <v>1746</v>
      </c>
      <c r="G29" s="71">
        <v>37</v>
      </c>
      <c r="H29" s="71">
        <v>280</v>
      </c>
    </row>
    <row r="30" spans="1:8" ht="19.5">
      <c r="A30" s="73">
        <v>13</v>
      </c>
      <c r="B30" s="61" t="s">
        <v>1721</v>
      </c>
      <c r="C30" s="61">
        <v>45</v>
      </c>
      <c r="D30" s="61">
        <v>310</v>
      </c>
      <c r="E30" s="73">
        <v>23</v>
      </c>
      <c r="F30" s="71" t="s">
        <v>1747</v>
      </c>
      <c r="G30" s="71">
        <v>45</v>
      </c>
      <c r="H30" s="71">
        <v>310</v>
      </c>
    </row>
    <row r="31" spans="1:8" ht="19.5">
      <c r="A31" s="73">
        <v>14</v>
      </c>
      <c r="B31" s="61" t="s">
        <v>1722</v>
      </c>
      <c r="C31" s="61">
        <v>55</v>
      </c>
      <c r="D31" s="61">
        <v>418</v>
      </c>
      <c r="E31" s="73"/>
      <c r="F31" s="71" t="s">
        <v>2132</v>
      </c>
      <c r="G31" s="71">
        <v>55</v>
      </c>
      <c r="H31" s="71">
        <v>421</v>
      </c>
    </row>
    <row r="32" spans="1:8" ht="12">
      <c r="A32" s="73">
        <v>15</v>
      </c>
      <c r="B32" s="61" t="s">
        <v>1723</v>
      </c>
      <c r="C32" s="61">
        <v>75</v>
      </c>
      <c r="D32" s="61">
        <v>510</v>
      </c>
      <c r="E32" s="73">
        <v>8</v>
      </c>
      <c r="F32" s="61" t="s">
        <v>2136</v>
      </c>
      <c r="G32" s="61">
        <v>75</v>
      </c>
      <c r="H32" s="61">
        <v>500</v>
      </c>
    </row>
    <row r="33" spans="1:8" ht="12">
      <c r="A33" s="73">
        <v>16</v>
      </c>
      <c r="B33" s="61" t="s">
        <v>1724</v>
      </c>
      <c r="C33" s="61">
        <v>90</v>
      </c>
      <c r="D33" s="61">
        <v>550</v>
      </c>
      <c r="E33" s="73">
        <v>9</v>
      </c>
      <c r="F33" s="61" t="s">
        <v>2133</v>
      </c>
      <c r="G33" s="61">
        <v>90</v>
      </c>
      <c r="H33" s="61">
        <v>560</v>
      </c>
    </row>
    <row r="34" spans="1:8" ht="12">
      <c r="A34" s="73">
        <v>17</v>
      </c>
      <c r="B34" s="61" t="s">
        <v>1725</v>
      </c>
      <c r="C34" s="61">
        <v>110</v>
      </c>
      <c r="D34" s="61">
        <v>862</v>
      </c>
      <c r="E34" s="73">
        <v>10</v>
      </c>
      <c r="F34" s="61" t="s">
        <v>2134</v>
      </c>
      <c r="G34" s="61">
        <v>110</v>
      </c>
      <c r="H34" s="61">
        <v>892</v>
      </c>
    </row>
    <row r="35" spans="1:8" ht="12">
      <c r="A35" s="73">
        <v>18</v>
      </c>
      <c r="B35" s="61" t="s">
        <v>1726</v>
      </c>
      <c r="C35" s="61">
        <v>132</v>
      </c>
      <c r="D35" s="61">
        <v>845</v>
      </c>
      <c r="E35" s="73"/>
      <c r="F35" s="61" t="s">
        <v>2135</v>
      </c>
      <c r="G35" s="61">
        <v>132</v>
      </c>
      <c r="H35" s="61">
        <v>1905</v>
      </c>
    </row>
    <row r="36" spans="1:8" ht="12">
      <c r="A36" s="73"/>
      <c r="B36" s="236"/>
      <c r="C36" s="236"/>
      <c r="D36" s="236"/>
      <c r="E36" s="73">
        <v>11</v>
      </c>
      <c r="F36" s="61" t="s">
        <v>907</v>
      </c>
      <c r="G36" s="61">
        <v>132</v>
      </c>
      <c r="H36" s="61">
        <v>1020</v>
      </c>
    </row>
    <row r="37" spans="1:8" ht="12">
      <c r="A37" s="73">
        <v>19</v>
      </c>
      <c r="B37" s="209" t="s">
        <v>1748</v>
      </c>
      <c r="C37" s="208">
        <v>0.37</v>
      </c>
      <c r="D37" s="208">
        <v>22</v>
      </c>
      <c r="E37" s="73">
        <v>12</v>
      </c>
      <c r="F37" s="61" t="s">
        <v>908</v>
      </c>
      <c r="G37" s="61">
        <v>160</v>
      </c>
      <c r="H37" s="61">
        <v>1070</v>
      </c>
    </row>
    <row r="38" spans="1:8" ht="12">
      <c r="A38" s="73">
        <v>20</v>
      </c>
      <c r="B38" s="209" t="s">
        <v>1749</v>
      </c>
      <c r="C38" s="208">
        <v>0.55</v>
      </c>
      <c r="D38" s="208">
        <v>22</v>
      </c>
      <c r="E38" s="73">
        <v>13</v>
      </c>
      <c r="F38" s="61" t="s">
        <v>909</v>
      </c>
      <c r="G38" s="61">
        <v>200</v>
      </c>
      <c r="H38" s="61">
        <v>1130</v>
      </c>
    </row>
    <row r="39" spans="1:8" ht="12">
      <c r="A39" s="73">
        <v>21</v>
      </c>
      <c r="B39" s="209" t="s">
        <v>1750</v>
      </c>
      <c r="C39" s="208">
        <v>0.75</v>
      </c>
      <c r="D39" s="208">
        <v>26</v>
      </c>
      <c r="E39" s="73">
        <v>14</v>
      </c>
      <c r="F39" s="61" t="s">
        <v>910</v>
      </c>
      <c r="G39" s="61">
        <v>250</v>
      </c>
      <c r="H39" s="61">
        <v>1475</v>
      </c>
    </row>
    <row r="40" spans="1:8" ht="12">
      <c r="A40" s="73">
        <v>22</v>
      </c>
      <c r="B40" s="209" t="s">
        <v>1751</v>
      </c>
      <c r="C40" s="208">
        <v>1.1</v>
      </c>
      <c r="D40" s="208">
        <v>29</v>
      </c>
      <c r="E40" s="73">
        <v>15</v>
      </c>
      <c r="F40" s="61" t="s">
        <v>911</v>
      </c>
      <c r="G40" s="61">
        <v>315</v>
      </c>
      <c r="H40" s="61">
        <v>1645</v>
      </c>
    </row>
    <row r="41" spans="1:8" ht="12">
      <c r="A41" s="73">
        <v>23</v>
      </c>
      <c r="B41" s="209" t="s">
        <v>1752</v>
      </c>
      <c r="C41" s="208">
        <v>0.75</v>
      </c>
      <c r="D41" s="208">
        <v>26</v>
      </c>
      <c r="E41" s="292" t="s">
        <v>913</v>
      </c>
      <c r="F41" s="293"/>
      <c r="G41" s="293"/>
      <c r="H41" s="293"/>
    </row>
    <row r="42" spans="1:8" ht="12.75" customHeight="1">
      <c r="A42" s="236" t="s">
        <v>912</v>
      </c>
      <c r="B42" s="209" t="s">
        <v>1753</v>
      </c>
      <c r="C42" s="208">
        <v>1.1</v>
      </c>
      <c r="D42" s="208">
        <v>29</v>
      </c>
      <c r="E42" s="73">
        <v>1</v>
      </c>
      <c r="F42" s="206" t="s">
        <v>1773</v>
      </c>
      <c r="G42" s="206">
        <v>0.18</v>
      </c>
      <c r="H42" s="206">
        <v>22</v>
      </c>
    </row>
    <row r="43" spans="1:8" ht="12">
      <c r="A43" s="207"/>
      <c r="B43" s="209" t="s">
        <v>1754</v>
      </c>
      <c r="C43" s="208">
        <v>1.5</v>
      </c>
      <c r="D43" s="208">
        <v>56</v>
      </c>
      <c r="E43" s="73">
        <v>2</v>
      </c>
      <c r="F43" s="206" t="s">
        <v>1774</v>
      </c>
      <c r="G43" s="206">
        <v>0.25</v>
      </c>
      <c r="H43" s="206">
        <v>22</v>
      </c>
    </row>
    <row r="44" spans="1:8" ht="12">
      <c r="A44" s="207"/>
      <c r="B44" s="209" t="s">
        <v>1755</v>
      </c>
      <c r="C44" s="208">
        <v>1.5</v>
      </c>
      <c r="D44" s="208">
        <v>56</v>
      </c>
      <c r="E44" s="73">
        <v>3</v>
      </c>
      <c r="F44" s="206" t="s">
        <v>1775</v>
      </c>
      <c r="G44" s="206">
        <v>1.5</v>
      </c>
      <c r="H44" s="206">
        <v>54</v>
      </c>
    </row>
    <row r="45" spans="1:8" ht="24">
      <c r="A45" s="207"/>
      <c r="B45" s="209" t="s">
        <v>1756</v>
      </c>
      <c r="C45" s="208">
        <v>2.2</v>
      </c>
      <c r="D45" s="208">
        <v>54</v>
      </c>
      <c r="E45" s="73">
        <v>4</v>
      </c>
      <c r="F45" s="206" t="s">
        <v>1776</v>
      </c>
      <c r="G45" s="206">
        <v>2.2</v>
      </c>
      <c r="H45" s="206">
        <v>88</v>
      </c>
    </row>
    <row r="46" spans="1:8" ht="24">
      <c r="A46" s="207"/>
      <c r="B46" s="61" t="s">
        <v>914</v>
      </c>
      <c r="C46" s="61">
        <v>2.2</v>
      </c>
      <c r="D46" s="61">
        <v>54</v>
      </c>
      <c r="E46" s="73">
        <v>5</v>
      </c>
      <c r="F46" s="206" t="s">
        <v>1777</v>
      </c>
      <c r="G46" s="206">
        <v>3</v>
      </c>
      <c r="H46" s="206">
        <v>88</v>
      </c>
    </row>
    <row r="47" spans="1:8" ht="24">
      <c r="A47" s="207"/>
      <c r="B47" s="61" t="s">
        <v>1757</v>
      </c>
      <c r="C47" s="61">
        <v>5.5</v>
      </c>
      <c r="D47" s="61">
        <v>124</v>
      </c>
      <c r="E47" s="73">
        <v>6</v>
      </c>
      <c r="F47" s="206" t="s">
        <v>1778</v>
      </c>
      <c r="G47" s="206">
        <v>4</v>
      </c>
      <c r="H47" s="206">
        <v>132</v>
      </c>
    </row>
    <row r="48" spans="1:8" ht="24">
      <c r="A48" s="207"/>
      <c r="B48" s="61" t="s">
        <v>1759</v>
      </c>
      <c r="C48" s="61">
        <v>3</v>
      </c>
      <c r="D48" s="61">
        <v>88</v>
      </c>
      <c r="E48" s="73">
        <v>7</v>
      </c>
      <c r="F48" s="206" t="s">
        <v>1779</v>
      </c>
      <c r="G48" s="206">
        <v>5.5</v>
      </c>
      <c r="H48" s="206">
        <v>124</v>
      </c>
    </row>
    <row r="49" spans="1:8" ht="24">
      <c r="A49" s="207"/>
      <c r="B49" s="61" t="s">
        <v>1760</v>
      </c>
      <c r="C49" s="61">
        <v>4</v>
      </c>
      <c r="D49" s="61">
        <v>88</v>
      </c>
      <c r="E49" s="73"/>
      <c r="F49" s="206" t="s">
        <v>2137</v>
      </c>
      <c r="G49" s="206">
        <v>7.5</v>
      </c>
      <c r="H49" s="206">
        <v>155</v>
      </c>
    </row>
    <row r="50" spans="1:8" ht="24">
      <c r="A50" s="207"/>
      <c r="B50" s="61" t="s">
        <v>1758</v>
      </c>
      <c r="C50" s="61">
        <v>4</v>
      </c>
      <c r="D50" s="61">
        <v>88</v>
      </c>
      <c r="E50" s="235"/>
      <c r="F50" s="206" t="s">
        <v>2138</v>
      </c>
      <c r="G50" s="206">
        <v>11</v>
      </c>
      <c r="H50" s="206">
        <v>185</v>
      </c>
    </row>
    <row r="51" spans="1:8" ht="12">
      <c r="A51" s="207"/>
      <c r="B51" s="204" t="s">
        <v>1780</v>
      </c>
      <c r="C51" s="204">
        <v>7.5</v>
      </c>
      <c r="D51" s="204">
        <v>143</v>
      </c>
      <c r="F51" s="206" t="s">
        <v>1781</v>
      </c>
      <c r="G51" s="206">
        <v>7.5</v>
      </c>
      <c r="H51" s="206">
        <v>155</v>
      </c>
    </row>
    <row r="52" spans="1:8" ht="24">
      <c r="A52" s="73">
        <v>1</v>
      </c>
      <c r="B52" s="61" t="s">
        <v>1757</v>
      </c>
      <c r="C52" s="61">
        <v>5.5</v>
      </c>
      <c r="D52" s="61">
        <v>124</v>
      </c>
      <c r="F52" s="206" t="s">
        <v>2144</v>
      </c>
      <c r="G52" s="206">
        <v>15</v>
      </c>
      <c r="H52" s="206">
        <v>205</v>
      </c>
    </row>
    <row r="53" spans="1:8" ht="19.5">
      <c r="A53" s="73">
        <v>2</v>
      </c>
      <c r="B53" s="61" t="s">
        <v>1761</v>
      </c>
      <c r="C53" s="61">
        <v>7.5</v>
      </c>
      <c r="D53" s="61">
        <v>139</v>
      </c>
      <c r="F53" s="61" t="s">
        <v>1782</v>
      </c>
      <c r="G53" s="61">
        <v>22</v>
      </c>
      <c r="H53" s="61">
        <v>285</v>
      </c>
    </row>
    <row r="54" spans="1:8" ht="19.5">
      <c r="A54" s="73"/>
      <c r="B54" s="61" t="s">
        <v>1762</v>
      </c>
      <c r="C54" s="61">
        <v>11</v>
      </c>
      <c r="D54" s="61">
        <v>116</v>
      </c>
      <c r="F54" s="61" t="s">
        <v>2139</v>
      </c>
      <c r="G54" s="61">
        <v>18.5</v>
      </c>
      <c r="H54" s="61">
        <v>205</v>
      </c>
    </row>
    <row r="55" spans="1:8" ht="19.5">
      <c r="A55" s="73"/>
      <c r="B55" s="61" t="s">
        <v>1763</v>
      </c>
      <c r="C55" s="61">
        <v>15</v>
      </c>
      <c r="D55" s="61">
        <v>120</v>
      </c>
      <c r="F55" s="61" t="s">
        <v>1783</v>
      </c>
      <c r="G55" s="61">
        <v>30</v>
      </c>
      <c r="H55" s="61">
        <v>381</v>
      </c>
    </row>
    <row r="56" spans="1:8" ht="12">
      <c r="A56" s="73">
        <v>3</v>
      </c>
      <c r="B56" s="61" t="s">
        <v>2130</v>
      </c>
      <c r="C56" s="61">
        <v>11</v>
      </c>
      <c r="D56" s="61">
        <v>116</v>
      </c>
      <c r="F56" s="61" t="s">
        <v>2140</v>
      </c>
      <c r="G56" s="61">
        <v>37</v>
      </c>
      <c r="H56" s="61">
        <v>760</v>
      </c>
    </row>
    <row r="57" spans="1:8" ht="12">
      <c r="A57" s="210">
        <v>4</v>
      </c>
      <c r="B57" s="61" t="s">
        <v>1764</v>
      </c>
      <c r="C57" s="61">
        <v>15</v>
      </c>
      <c r="D57" s="61">
        <v>120</v>
      </c>
      <c r="F57" s="61" t="s">
        <v>2141</v>
      </c>
      <c r="G57" s="61">
        <v>45</v>
      </c>
      <c r="H57" s="61">
        <v>780</v>
      </c>
    </row>
    <row r="58" spans="1:8" ht="19.5">
      <c r="A58" s="211"/>
      <c r="B58" s="61" t="s">
        <v>1765</v>
      </c>
      <c r="C58" s="61">
        <v>18.5</v>
      </c>
      <c r="D58" s="61">
        <v>195</v>
      </c>
      <c r="F58" s="61" t="s">
        <v>2142</v>
      </c>
      <c r="G58" s="61">
        <v>55</v>
      </c>
      <c r="H58" s="61">
        <v>892</v>
      </c>
    </row>
    <row r="59" spans="1:8" ht="19.5">
      <c r="A59" s="73">
        <v>5</v>
      </c>
      <c r="B59" s="61" t="s">
        <v>1766</v>
      </c>
      <c r="C59" s="61">
        <v>22</v>
      </c>
      <c r="D59" s="61">
        <v>230</v>
      </c>
      <c r="F59" s="61" t="s">
        <v>2143</v>
      </c>
      <c r="G59" s="61">
        <v>75</v>
      </c>
      <c r="H59" s="61">
        <v>1905</v>
      </c>
    </row>
    <row r="60" spans="1:8" ht="19.5">
      <c r="A60" s="73">
        <v>6</v>
      </c>
      <c r="B60" s="61" t="s">
        <v>1767</v>
      </c>
      <c r="C60" s="61">
        <v>30</v>
      </c>
      <c r="D60" s="61">
        <v>295</v>
      </c>
      <c r="F60" s="61" t="s">
        <v>915</v>
      </c>
      <c r="G60" s="61">
        <v>90</v>
      </c>
      <c r="H60" s="61">
        <v>1070</v>
      </c>
    </row>
    <row r="61" spans="1:8" ht="19.5">
      <c r="A61" s="73">
        <v>7</v>
      </c>
      <c r="B61" s="61" t="s">
        <v>1768</v>
      </c>
      <c r="C61" s="61">
        <v>37</v>
      </c>
      <c r="D61" s="61">
        <v>381</v>
      </c>
      <c r="F61" s="61" t="s">
        <v>916</v>
      </c>
      <c r="G61" s="61">
        <v>110</v>
      </c>
      <c r="H61" s="61">
        <v>1130</v>
      </c>
    </row>
    <row r="62" spans="1:8" ht="12">
      <c r="A62" s="73">
        <v>8</v>
      </c>
      <c r="B62" s="61" t="s">
        <v>1769</v>
      </c>
      <c r="C62" s="61">
        <v>45</v>
      </c>
      <c r="D62" s="61">
        <v>500</v>
      </c>
      <c r="F62" s="61" t="s">
        <v>917</v>
      </c>
      <c r="G62" s="61">
        <v>132</v>
      </c>
      <c r="H62" s="61">
        <v>1475</v>
      </c>
    </row>
    <row r="63" spans="1:8" ht="12">
      <c r="A63" s="73"/>
      <c r="B63" s="61" t="s">
        <v>1770</v>
      </c>
      <c r="C63" s="61">
        <v>55</v>
      </c>
      <c r="D63" s="61">
        <v>500</v>
      </c>
      <c r="F63" s="61" t="s">
        <v>918</v>
      </c>
      <c r="G63" s="61">
        <v>160</v>
      </c>
      <c r="H63" s="61">
        <v>1645</v>
      </c>
    </row>
    <row r="64" spans="1:8" ht="12">
      <c r="A64" s="73"/>
      <c r="B64" s="61" t="s">
        <v>1771</v>
      </c>
      <c r="C64" s="61">
        <v>75</v>
      </c>
      <c r="D64" s="61">
        <v>892</v>
      </c>
      <c r="F64" s="61" t="s">
        <v>919</v>
      </c>
      <c r="G64" s="61">
        <v>200</v>
      </c>
      <c r="H64" s="61">
        <v>1900</v>
      </c>
    </row>
    <row r="65" spans="1:8" ht="12">
      <c r="A65" s="73">
        <v>9</v>
      </c>
      <c r="B65" s="61" t="s">
        <v>1772</v>
      </c>
      <c r="C65" s="61">
        <v>90</v>
      </c>
      <c r="D65" s="61">
        <v>1905</v>
      </c>
      <c r="F65" s="61" t="s">
        <v>920</v>
      </c>
      <c r="G65" s="61">
        <v>250</v>
      </c>
      <c r="H65" s="61">
        <v>2150</v>
      </c>
    </row>
    <row r="66" ht="12">
      <c r="A66" s="73">
        <v>10</v>
      </c>
    </row>
    <row r="67" ht="12">
      <c r="A67" s="73">
        <v>11</v>
      </c>
    </row>
    <row r="68" ht="12">
      <c r="A68" s="73">
        <v>12</v>
      </c>
    </row>
    <row r="69" ht="12">
      <c r="A69" s="73">
        <v>13</v>
      </c>
    </row>
    <row r="70" ht="12">
      <c r="A70" s="73">
        <v>14</v>
      </c>
    </row>
    <row r="71" ht="12">
      <c r="A71" s="73">
        <v>15</v>
      </c>
    </row>
    <row r="72" spans="1:4" ht="12">
      <c r="A72" s="73">
        <v>16</v>
      </c>
      <c r="B72" s="75"/>
      <c r="C72" s="75"/>
      <c r="D72" s="75"/>
    </row>
    <row r="73" ht="12">
      <c r="A73" s="73">
        <v>17</v>
      </c>
    </row>
    <row r="74" ht="12">
      <c r="A74" s="73">
        <v>18</v>
      </c>
    </row>
    <row r="75" ht="12">
      <c r="A75" s="73">
        <v>19</v>
      </c>
    </row>
    <row r="76" ht="12">
      <c r="A76" s="73">
        <v>20</v>
      </c>
    </row>
    <row r="77" ht="12">
      <c r="A77" s="73">
        <v>21</v>
      </c>
    </row>
    <row r="78" ht="12">
      <c r="A78" s="73">
        <v>22</v>
      </c>
    </row>
    <row r="79" ht="12">
      <c r="A79" s="74"/>
    </row>
  </sheetData>
  <sheetProtection selectLockedCells="1" selectUnlockedCells="1"/>
  <mergeCells count="5">
    <mergeCell ref="A1:H1"/>
    <mergeCell ref="A3:H3"/>
    <mergeCell ref="A4:D4"/>
    <mergeCell ref="E4:H4"/>
    <mergeCell ref="E41:H41"/>
  </mergeCells>
  <printOptions/>
  <pageMargins left="0.7875" right="0.7875" top="1.0631944444444446" bottom="1.0631944444444446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4"/>
  <sheetViews>
    <sheetView zoomScale="130" zoomScaleNormal="130" workbookViewId="0" topLeftCell="A1">
      <selection activeCell="E16" sqref="E16"/>
    </sheetView>
  </sheetViews>
  <sheetFormatPr defaultColWidth="11.57421875" defaultRowHeight="12.75"/>
  <cols>
    <col min="1" max="1" width="3.421875" style="0" customWidth="1"/>
    <col min="2" max="2" width="35.421875" style="0" customWidth="1"/>
    <col min="3" max="3" width="7.00390625" style="0" customWidth="1"/>
    <col min="4" max="4" width="6.421875" style="0" customWidth="1"/>
    <col min="5" max="5" width="7.421875" style="0" customWidth="1"/>
    <col min="6" max="6" width="5.00390625" style="0" customWidth="1"/>
    <col min="7" max="8" width="11.421875" style="0" customWidth="1"/>
    <col min="9" max="9" width="19.8515625" style="0" customWidth="1"/>
    <col min="10" max="16384" width="11.421875" style="0" customWidth="1"/>
  </cols>
  <sheetData>
    <row r="1" spans="1:6" ht="19.5" customHeight="1">
      <c r="A1" s="294" t="s">
        <v>1</v>
      </c>
      <c r="B1" s="294" t="s">
        <v>921</v>
      </c>
      <c r="C1" s="294" t="s">
        <v>922</v>
      </c>
      <c r="D1" s="294" t="s">
        <v>923</v>
      </c>
      <c r="E1" s="294" t="s">
        <v>924</v>
      </c>
      <c r="F1" s="294" t="s">
        <v>925</v>
      </c>
    </row>
    <row r="2" spans="1:6" ht="12" customHeight="1">
      <c r="A2" s="294"/>
      <c r="B2" s="294"/>
      <c r="C2" s="294"/>
      <c r="D2" s="294"/>
      <c r="E2" s="294"/>
      <c r="F2" s="294"/>
    </row>
    <row r="3" spans="1:6" ht="12.75" customHeight="1">
      <c r="A3" s="243" t="s">
        <v>926</v>
      </c>
      <c r="B3" s="243"/>
      <c r="C3" s="243"/>
      <c r="D3" s="243"/>
      <c r="E3" s="243"/>
      <c r="F3" s="243"/>
    </row>
    <row r="4" spans="1:6" ht="11.25" customHeight="1">
      <c r="A4" s="76">
        <v>1</v>
      </c>
      <c r="B4" s="163" t="s">
        <v>927</v>
      </c>
      <c r="C4" s="62">
        <v>400</v>
      </c>
      <c r="D4" s="164">
        <v>6000</v>
      </c>
      <c r="E4" s="165">
        <v>1500</v>
      </c>
      <c r="F4" s="164">
        <v>1930</v>
      </c>
    </row>
    <row r="5" spans="1:6" ht="9.75" customHeight="1">
      <c r="A5" s="76">
        <v>2</v>
      </c>
      <c r="B5" s="163" t="s">
        <v>928</v>
      </c>
      <c r="C5" s="62">
        <v>500</v>
      </c>
      <c r="D5" s="164">
        <v>6000</v>
      </c>
      <c r="E5" s="165">
        <v>1500</v>
      </c>
      <c r="F5" s="62">
        <v>2070</v>
      </c>
    </row>
    <row r="6" spans="1:6" ht="9.75" customHeight="1">
      <c r="A6" s="76">
        <v>3</v>
      </c>
      <c r="B6" s="163" t="s">
        <v>929</v>
      </c>
      <c r="C6" s="62">
        <v>630</v>
      </c>
      <c r="D6" s="164">
        <v>6000</v>
      </c>
      <c r="E6" s="165">
        <v>1500</v>
      </c>
      <c r="F6" s="62">
        <v>2290</v>
      </c>
    </row>
    <row r="7" spans="1:6" ht="10.5" customHeight="1">
      <c r="A7" s="76">
        <v>4</v>
      </c>
      <c r="B7" s="163" t="s">
        <v>930</v>
      </c>
      <c r="C7" s="62">
        <v>315</v>
      </c>
      <c r="D7" s="164">
        <v>6000</v>
      </c>
      <c r="E7" s="165">
        <v>1000</v>
      </c>
      <c r="F7" s="62">
        <v>1960</v>
      </c>
    </row>
    <row r="8" spans="1:6" ht="9.75" customHeight="1">
      <c r="A8" s="76">
        <v>5</v>
      </c>
      <c r="B8" s="163" t="s">
        <v>931</v>
      </c>
      <c r="C8" s="62">
        <v>400</v>
      </c>
      <c r="D8" s="164">
        <v>6000</v>
      </c>
      <c r="E8" s="165">
        <v>1000</v>
      </c>
      <c r="F8" s="62">
        <v>2100</v>
      </c>
    </row>
    <row r="9" spans="1:6" ht="10.5" customHeight="1">
      <c r="A9" s="76">
        <v>6</v>
      </c>
      <c r="B9" s="163" t="s">
        <v>932</v>
      </c>
      <c r="C9" s="62">
        <v>500</v>
      </c>
      <c r="D9" s="164">
        <v>6000</v>
      </c>
      <c r="E9" s="165">
        <v>1000</v>
      </c>
      <c r="F9" s="62">
        <v>2320</v>
      </c>
    </row>
    <row r="10" spans="1:6" ht="10.5" customHeight="1">
      <c r="A10" s="76">
        <v>7</v>
      </c>
      <c r="B10" s="163" t="s">
        <v>933</v>
      </c>
      <c r="C10" s="62">
        <v>250</v>
      </c>
      <c r="D10" s="164">
        <v>6000</v>
      </c>
      <c r="E10" s="165">
        <v>750</v>
      </c>
      <c r="F10" s="62">
        <v>2080</v>
      </c>
    </row>
    <row r="11" spans="1:6" ht="9.75" customHeight="1">
      <c r="A11" s="76">
        <v>8</v>
      </c>
      <c r="B11" s="163" t="s">
        <v>934</v>
      </c>
      <c r="C11" s="62">
        <v>315</v>
      </c>
      <c r="D11" s="164">
        <v>6000</v>
      </c>
      <c r="E11" s="165">
        <v>750</v>
      </c>
      <c r="F11" s="62">
        <v>2280</v>
      </c>
    </row>
    <row r="12" spans="1:6" ht="10.5" customHeight="1">
      <c r="A12" s="76">
        <v>9</v>
      </c>
      <c r="B12" s="163" t="s">
        <v>935</v>
      </c>
      <c r="C12" s="62">
        <v>200</v>
      </c>
      <c r="D12" s="164">
        <v>6000</v>
      </c>
      <c r="E12" s="165">
        <v>600</v>
      </c>
      <c r="F12" s="62">
        <v>2050</v>
      </c>
    </row>
    <row r="13" spans="1:6" ht="10.5" customHeight="1">
      <c r="A13" s="76">
        <v>10</v>
      </c>
      <c r="B13" s="163" t="s">
        <v>936</v>
      </c>
      <c r="C13" s="62">
        <v>250</v>
      </c>
      <c r="D13" s="164">
        <v>6000</v>
      </c>
      <c r="E13" s="165">
        <v>600</v>
      </c>
      <c r="F13" s="62">
        <v>2250</v>
      </c>
    </row>
    <row r="14" spans="1:6" ht="11.25" customHeight="1">
      <c r="A14" s="76">
        <v>11</v>
      </c>
      <c r="B14" s="163" t="s">
        <v>937</v>
      </c>
      <c r="C14" s="62">
        <v>800</v>
      </c>
      <c r="D14" s="164">
        <v>6000</v>
      </c>
      <c r="E14" s="165">
        <v>1500</v>
      </c>
      <c r="F14" s="62">
        <v>2580</v>
      </c>
    </row>
    <row r="15" spans="1:6" ht="10.5" customHeight="1">
      <c r="A15" s="76">
        <v>12</v>
      </c>
      <c r="B15" s="163" t="s">
        <v>938</v>
      </c>
      <c r="C15" s="62">
        <v>1000</v>
      </c>
      <c r="D15" s="164">
        <v>6000</v>
      </c>
      <c r="E15" s="165">
        <v>1500</v>
      </c>
      <c r="F15" s="62">
        <v>2890</v>
      </c>
    </row>
    <row r="16" spans="1:6" ht="10.5" customHeight="1">
      <c r="A16" s="76">
        <v>13</v>
      </c>
      <c r="B16" s="163" t="s">
        <v>939</v>
      </c>
      <c r="C16" s="62">
        <v>630</v>
      </c>
      <c r="D16" s="164">
        <v>6000</v>
      </c>
      <c r="E16" s="165">
        <v>1000</v>
      </c>
      <c r="F16" s="62">
        <v>2620</v>
      </c>
    </row>
    <row r="17" spans="1:6" ht="9.75" customHeight="1">
      <c r="A17" s="76">
        <v>14</v>
      </c>
      <c r="B17" s="163" t="s">
        <v>940</v>
      </c>
      <c r="C17" s="62">
        <v>800</v>
      </c>
      <c r="D17" s="164">
        <v>6000</v>
      </c>
      <c r="E17" s="165">
        <v>1000</v>
      </c>
      <c r="F17" s="62">
        <v>2940</v>
      </c>
    </row>
    <row r="18" spans="1:6" ht="9.75" customHeight="1">
      <c r="A18" s="76">
        <v>15</v>
      </c>
      <c r="B18" s="163" t="s">
        <v>941</v>
      </c>
      <c r="C18" s="62">
        <v>400</v>
      </c>
      <c r="D18" s="164">
        <v>6000</v>
      </c>
      <c r="E18" s="165">
        <v>750</v>
      </c>
      <c r="F18" s="62">
        <v>2540</v>
      </c>
    </row>
    <row r="19" spans="1:6" ht="9.75" customHeight="1">
      <c r="A19" s="76">
        <v>16</v>
      </c>
      <c r="B19" s="163" t="s">
        <v>942</v>
      </c>
      <c r="C19" s="62">
        <v>500</v>
      </c>
      <c r="D19" s="164">
        <v>6000</v>
      </c>
      <c r="E19" s="165">
        <v>750</v>
      </c>
      <c r="F19" s="62">
        <v>2790</v>
      </c>
    </row>
    <row r="20" spans="1:6" ht="10.5" customHeight="1">
      <c r="A20" s="76">
        <v>17</v>
      </c>
      <c r="B20" s="61" t="s">
        <v>943</v>
      </c>
      <c r="C20" s="62">
        <v>630</v>
      </c>
      <c r="D20" s="164">
        <v>6000</v>
      </c>
      <c r="E20" s="165">
        <v>750</v>
      </c>
      <c r="F20" s="62">
        <v>3070</v>
      </c>
    </row>
    <row r="21" spans="1:6" ht="10.5" customHeight="1">
      <c r="A21" s="76">
        <v>18</v>
      </c>
      <c r="B21" s="61" t="s">
        <v>944</v>
      </c>
      <c r="C21" s="62">
        <v>315</v>
      </c>
      <c r="D21" s="164">
        <v>6000</v>
      </c>
      <c r="E21" s="165">
        <v>600</v>
      </c>
      <c r="F21" s="62">
        <v>2450</v>
      </c>
    </row>
    <row r="22" spans="1:6" ht="10.5" customHeight="1">
      <c r="A22" s="76">
        <v>19</v>
      </c>
      <c r="B22" s="61" t="s">
        <v>945</v>
      </c>
      <c r="C22" s="62">
        <v>400</v>
      </c>
      <c r="D22" s="164">
        <v>6000</v>
      </c>
      <c r="E22" s="165">
        <v>600</v>
      </c>
      <c r="F22" s="62">
        <v>2690</v>
      </c>
    </row>
    <row r="23" spans="1:6" ht="11.25" customHeight="1">
      <c r="A23" s="76">
        <v>20</v>
      </c>
      <c r="B23" s="61" t="s">
        <v>946</v>
      </c>
      <c r="C23" s="62">
        <v>500</v>
      </c>
      <c r="D23" s="164">
        <v>6000</v>
      </c>
      <c r="E23" s="165">
        <v>600</v>
      </c>
      <c r="F23" s="62">
        <v>3240</v>
      </c>
    </row>
    <row r="24" spans="1:6" ht="10.5" customHeight="1">
      <c r="A24" s="76">
        <v>21</v>
      </c>
      <c r="B24" s="61" t="s">
        <v>947</v>
      </c>
      <c r="C24" s="62">
        <v>250</v>
      </c>
      <c r="D24" s="164">
        <v>6000</v>
      </c>
      <c r="E24" s="165">
        <v>500</v>
      </c>
      <c r="F24" s="62">
        <v>2570</v>
      </c>
    </row>
    <row r="25" spans="1:6" ht="9.75" customHeight="1">
      <c r="A25" s="76">
        <v>22</v>
      </c>
      <c r="B25" s="61" t="s">
        <v>948</v>
      </c>
      <c r="C25" s="62">
        <v>315</v>
      </c>
      <c r="D25" s="62">
        <v>6000</v>
      </c>
      <c r="E25" s="62">
        <v>500</v>
      </c>
      <c r="F25" s="62">
        <v>2790</v>
      </c>
    </row>
    <row r="26" spans="1:6" ht="9.75" customHeight="1">
      <c r="A26" s="76">
        <v>23</v>
      </c>
      <c r="B26" s="61" t="s">
        <v>949</v>
      </c>
      <c r="C26" s="62">
        <v>400</v>
      </c>
      <c r="D26" s="62">
        <v>10000</v>
      </c>
      <c r="E26" s="62">
        <v>1500</v>
      </c>
      <c r="F26" s="62">
        <v>2600</v>
      </c>
    </row>
    <row r="27" spans="1:6" ht="9" customHeight="1">
      <c r="A27" s="76">
        <v>24</v>
      </c>
      <c r="B27" s="61" t="s">
        <v>950</v>
      </c>
      <c r="C27" s="62">
        <v>500</v>
      </c>
      <c r="D27" s="62">
        <v>10000</v>
      </c>
      <c r="E27" s="62">
        <v>1500</v>
      </c>
      <c r="F27" s="62">
        <v>2600</v>
      </c>
    </row>
    <row r="28" spans="1:6" ht="11.25" customHeight="1">
      <c r="A28" s="76">
        <v>25</v>
      </c>
      <c r="B28" s="61" t="s">
        <v>951</v>
      </c>
      <c r="C28" s="62">
        <v>630</v>
      </c>
      <c r="D28" s="62">
        <v>10000</v>
      </c>
      <c r="E28" s="62">
        <v>1500</v>
      </c>
      <c r="F28" s="62">
        <v>2800</v>
      </c>
    </row>
    <row r="29" spans="1:6" ht="11.25" customHeight="1">
      <c r="A29" s="76">
        <v>26</v>
      </c>
      <c r="B29" s="61" t="s">
        <v>952</v>
      </c>
      <c r="C29" s="62">
        <v>800</v>
      </c>
      <c r="D29" s="62">
        <v>10000</v>
      </c>
      <c r="E29" s="62">
        <v>1500</v>
      </c>
      <c r="F29" s="62">
        <v>3000</v>
      </c>
    </row>
    <row r="30" spans="1:6" ht="12.75" customHeight="1">
      <c r="A30" s="76">
        <v>27</v>
      </c>
      <c r="B30" s="61" t="s">
        <v>953</v>
      </c>
      <c r="C30" s="62">
        <v>1000</v>
      </c>
      <c r="D30" s="62">
        <v>10000</v>
      </c>
      <c r="E30" s="62">
        <v>1500</v>
      </c>
      <c r="F30" s="62">
        <v>3100</v>
      </c>
    </row>
    <row r="31" spans="1:6" ht="12.75" customHeight="1">
      <c r="A31" s="76">
        <v>28</v>
      </c>
      <c r="B31" s="61" t="s">
        <v>954</v>
      </c>
      <c r="C31" s="62">
        <v>500</v>
      </c>
      <c r="D31" s="62">
        <v>10000</v>
      </c>
      <c r="E31" s="62">
        <v>1000</v>
      </c>
      <c r="F31" s="62">
        <v>3110</v>
      </c>
    </row>
    <row r="32" spans="1:6" ht="12.75" customHeight="1">
      <c r="A32" s="79">
        <v>29</v>
      </c>
      <c r="B32" s="166" t="s">
        <v>955</v>
      </c>
      <c r="C32" s="167">
        <v>630</v>
      </c>
      <c r="D32" s="167">
        <v>10000</v>
      </c>
      <c r="E32" s="167">
        <v>1000</v>
      </c>
      <c r="F32" s="167">
        <v>3290</v>
      </c>
    </row>
    <row r="33" spans="1:6" ht="12.75" customHeight="1">
      <c r="A33" s="76">
        <v>30</v>
      </c>
      <c r="B33" s="61" t="s">
        <v>956</v>
      </c>
      <c r="C33" s="62">
        <v>315</v>
      </c>
      <c r="D33" s="62">
        <v>6000</v>
      </c>
      <c r="E33" s="62">
        <v>1500</v>
      </c>
      <c r="F33" s="62">
        <v>2190</v>
      </c>
    </row>
    <row r="34" spans="1:6" ht="12.75" customHeight="1">
      <c r="A34" s="76">
        <v>31</v>
      </c>
      <c r="B34" s="61" t="s">
        <v>957</v>
      </c>
      <c r="C34" s="62">
        <v>400</v>
      </c>
      <c r="D34" s="62">
        <v>6000</v>
      </c>
      <c r="E34" s="62">
        <v>1500</v>
      </c>
      <c r="F34" s="62">
        <v>2330</v>
      </c>
    </row>
    <row r="35" spans="1:6" ht="12.75" customHeight="1">
      <c r="A35" s="76">
        <v>32</v>
      </c>
      <c r="B35" s="61" t="s">
        <v>958</v>
      </c>
      <c r="C35" s="62">
        <v>500</v>
      </c>
      <c r="D35" s="62">
        <v>6000</v>
      </c>
      <c r="E35" s="62">
        <v>1500</v>
      </c>
      <c r="F35" s="62">
        <v>2630</v>
      </c>
    </row>
    <row r="36" spans="1:6" ht="12.75" customHeight="1">
      <c r="A36" s="76">
        <v>33</v>
      </c>
      <c r="B36" s="61" t="s">
        <v>959</v>
      </c>
      <c r="C36" s="62">
        <v>250</v>
      </c>
      <c r="D36" s="62">
        <v>6000</v>
      </c>
      <c r="E36" s="62">
        <v>1000</v>
      </c>
      <c r="F36" s="62">
        <v>2220</v>
      </c>
    </row>
    <row r="37" spans="1:6" ht="12.75" customHeight="1">
      <c r="A37" s="76">
        <v>34</v>
      </c>
      <c r="B37" s="61" t="s">
        <v>960</v>
      </c>
      <c r="C37" s="62">
        <v>315</v>
      </c>
      <c r="D37" s="62">
        <v>6000</v>
      </c>
      <c r="E37" s="62">
        <v>1000</v>
      </c>
      <c r="F37" s="62">
        <v>2380</v>
      </c>
    </row>
    <row r="38" spans="1:6" ht="12.75" customHeight="1">
      <c r="A38" s="76">
        <v>35</v>
      </c>
      <c r="B38" s="61" t="s">
        <v>961</v>
      </c>
      <c r="C38" s="62">
        <v>400</v>
      </c>
      <c r="D38" s="62">
        <v>6000</v>
      </c>
      <c r="E38" s="62">
        <v>1000</v>
      </c>
      <c r="F38" s="62">
        <v>2650</v>
      </c>
    </row>
    <row r="39" spans="1:6" ht="12.75" customHeight="1">
      <c r="A39" s="76">
        <v>36</v>
      </c>
      <c r="B39" s="61" t="s">
        <v>962</v>
      </c>
      <c r="C39" s="62">
        <v>200</v>
      </c>
      <c r="D39" s="62">
        <v>6000</v>
      </c>
      <c r="E39" s="62">
        <v>750</v>
      </c>
      <c r="F39" s="62">
        <v>2340</v>
      </c>
    </row>
    <row r="40" spans="1:6" ht="12.75" customHeight="1">
      <c r="A40" s="76">
        <v>37</v>
      </c>
      <c r="B40" s="61" t="s">
        <v>963</v>
      </c>
      <c r="C40" s="62">
        <v>250</v>
      </c>
      <c r="D40" s="62">
        <v>6000</v>
      </c>
      <c r="E40" s="62">
        <v>750</v>
      </c>
      <c r="F40" s="62">
        <v>2610</v>
      </c>
    </row>
    <row r="41" spans="1:6" ht="12.75" customHeight="1">
      <c r="A41" s="76">
        <v>38</v>
      </c>
      <c r="B41" s="61" t="s">
        <v>964</v>
      </c>
      <c r="C41" s="62">
        <v>200</v>
      </c>
      <c r="D41" s="62">
        <v>6000</v>
      </c>
      <c r="E41" s="62">
        <v>600</v>
      </c>
      <c r="F41" s="62">
        <v>2590</v>
      </c>
    </row>
    <row r="42" spans="1:6" ht="12.75" customHeight="1">
      <c r="A42" s="76">
        <v>39</v>
      </c>
      <c r="B42" s="61" t="s">
        <v>965</v>
      </c>
      <c r="C42" s="62">
        <v>630</v>
      </c>
      <c r="D42" s="62">
        <v>6000</v>
      </c>
      <c r="E42" s="62">
        <v>1500</v>
      </c>
      <c r="F42" s="62">
        <v>2900</v>
      </c>
    </row>
    <row r="43" spans="1:6" ht="12.75" customHeight="1">
      <c r="A43" s="76">
        <v>40</v>
      </c>
      <c r="B43" s="61" t="s">
        <v>966</v>
      </c>
      <c r="C43" s="62">
        <v>800</v>
      </c>
      <c r="D43" s="62">
        <v>6000</v>
      </c>
      <c r="E43" s="62">
        <v>1500</v>
      </c>
      <c r="F43" s="62">
        <v>3300</v>
      </c>
    </row>
    <row r="44" spans="1:6" ht="12.75" customHeight="1">
      <c r="A44" s="76">
        <v>41</v>
      </c>
      <c r="B44" s="61" t="s">
        <v>967</v>
      </c>
      <c r="C44" s="62">
        <v>500</v>
      </c>
      <c r="D44" s="62">
        <v>6000</v>
      </c>
      <c r="E44" s="62">
        <v>1000</v>
      </c>
      <c r="F44" s="62">
        <v>2950</v>
      </c>
    </row>
    <row r="45" spans="1:6" ht="12.75" customHeight="1">
      <c r="A45" s="76">
        <v>42</v>
      </c>
      <c r="B45" s="61" t="s">
        <v>968</v>
      </c>
      <c r="C45" s="62">
        <v>630</v>
      </c>
      <c r="D45" s="62">
        <v>6000</v>
      </c>
      <c r="E45" s="62">
        <v>1000</v>
      </c>
      <c r="F45" s="62">
        <v>3350</v>
      </c>
    </row>
    <row r="46" spans="1:6" ht="12.75" customHeight="1">
      <c r="A46" s="76">
        <v>43</v>
      </c>
      <c r="B46" s="61" t="s">
        <v>969</v>
      </c>
      <c r="C46" s="62">
        <v>315</v>
      </c>
      <c r="D46" s="62">
        <v>6000</v>
      </c>
      <c r="E46" s="62">
        <v>750</v>
      </c>
      <c r="F46" s="62">
        <v>2870</v>
      </c>
    </row>
    <row r="47" spans="1:6" ht="12.75" customHeight="1">
      <c r="A47" s="76">
        <v>44</v>
      </c>
      <c r="B47" s="61" t="s">
        <v>970</v>
      </c>
      <c r="C47" s="62">
        <v>400</v>
      </c>
      <c r="D47" s="62">
        <v>6000</v>
      </c>
      <c r="E47" s="62">
        <v>750</v>
      </c>
      <c r="F47" s="62">
        <v>3200</v>
      </c>
    </row>
    <row r="48" spans="1:6" ht="12.75" customHeight="1">
      <c r="A48" s="76">
        <v>45</v>
      </c>
      <c r="B48" s="61" t="s">
        <v>971</v>
      </c>
      <c r="C48" s="62">
        <v>500</v>
      </c>
      <c r="D48" s="62">
        <v>6000</v>
      </c>
      <c r="E48" s="62">
        <v>750</v>
      </c>
      <c r="F48" s="62">
        <v>3470</v>
      </c>
    </row>
    <row r="49" spans="1:6" ht="12.75" customHeight="1">
      <c r="A49" s="76">
        <v>46</v>
      </c>
      <c r="B49" s="61" t="s">
        <v>972</v>
      </c>
      <c r="C49" s="62">
        <v>250</v>
      </c>
      <c r="D49" s="62">
        <v>6000</v>
      </c>
      <c r="E49" s="62">
        <v>600</v>
      </c>
      <c r="F49" s="62">
        <v>2770</v>
      </c>
    </row>
    <row r="50" spans="1:6" ht="12.75" customHeight="1">
      <c r="A50" s="76">
        <v>47</v>
      </c>
      <c r="B50" s="61" t="s">
        <v>973</v>
      </c>
      <c r="C50" s="62">
        <v>315</v>
      </c>
      <c r="D50" s="62">
        <v>6000</v>
      </c>
      <c r="E50" s="62">
        <v>600</v>
      </c>
      <c r="F50" s="62">
        <v>3100</v>
      </c>
    </row>
    <row r="51" spans="1:6" ht="12.75" customHeight="1">
      <c r="A51" s="76">
        <v>48</v>
      </c>
      <c r="B51" s="61" t="s">
        <v>974</v>
      </c>
      <c r="C51" s="62">
        <v>200</v>
      </c>
      <c r="D51" s="62">
        <v>6000</v>
      </c>
      <c r="E51" s="62">
        <v>500</v>
      </c>
      <c r="F51" s="62">
        <v>2860</v>
      </c>
    </row>
    <row r="52" spans="1:6" ht="12.75" customHeight="1">
      <c r="A52" s="76">
        <v>49</v>
      </c>
      <c r="B52" s="61" t="s">
        <v>975</v>
      </c>
      <c r="C52" s="62">
        <v>250</v>
      </c>
      <c r="D52" s="62">
        <v>6000</v>
      </c>
      <c r="E52" s="62">
        <v>500</v>
      </c>
      <c r="F52" s="62">
        <v>3120</v>
      </c>
    </row>
    <row r="53" spans="1:6" ht="12.75" customHeight="1">
      <c r="A53" s="76">
        <v>50</v>
      </c>
      <c r="B53" s="61" t="s">
        <v>976</v>
      </c>
      <c r="C53" s="62">
        <v>315</v>
      </c>
      <c r="D53" s="62">
        <v>10000</v>
      </c>
      <c r="E53" s="62">
        <v>1500</v>
      </c>
      <c r="F53" s="62">
        <v>2820</v>
      </c>
    </row>
    <row r="54" spans="1:6" ht="12.75" customHeight="1">
      <c r="A54" s="76">
        <v>51</v>
      </c>
      <c r="B54" s="61" t="s">
        <v>977</v>
      </c>
      <c r="C54" s="62">
        <v>400</v>
      </c>
      <c r="D54" s="62">
        <v>10000</v>
      </c>
      <c r="E54" s="62">
        <v>1500</v>
      </c>
      <c r="F54" s="62">
        <v>2820</v>
      </c>
    </row>
    <row r="55" spans="1:6" ht="12.75" customHeight="1">
      <c r="A55" s="76">
        <v>52</v>
      </c>
      <c r="B55" s="61" t="s">
        <v>978</v>
      </c>
      <c r="C55" s="62">
        <v>500</v>
      </c>
      <c r="D55" s="62">
        <v>10000</v>
      </c>
      <c r="E55" s="62">
        <v>1500</v>
      </c>
      <c r="F55" s="62">
        <v>3065</v>
      </c>
    </row>
    <row r="56" spans="1:6" ht="12.75" customHeight="1">
      <c r="A56" s="76">
        <v>53</v>
      </c>
      <c r="B56" s="61" t="s">
        <v>979</v>
      </c>
      <c r="C56" s="62">
        <v>630</v>
      </c>
      <c r="D56" s="62">
        <v>10000</v>
      </c>
      <c r="E56" s="62">
        <v>1500</v>
      </c>
      <c r="F56" s="62">
        <v>3325</v>
      </c>
    </row>
    <row r="57" spans="1:6" ht="12.75" customHeight="1">
      <c r="A57" s="76">
        <v>54</v>
      </c>
      <c r="B57" s="61" t="s">
        <v>980</v>
      </c>
      <c r="C57" s="62">
        <v>800</v>
      </c>
      <c r="D57" s="62">
        <v>10000</v>
      </c>
      <c r="E57" s="62">
        <v>1500</v>
      </c>
      <c r="F57" s="62">
        <v>3530</v>
      </c>
    </row>
    <row r="58" spans="1:6" ht="12.75" customHeight="1">
      <c r="A58" s="76">
        <v>55</v>
      </c>
      <c r="B58" s="61" t="s">
        <v>981</v>
      </c>
      <c r="C58" s="62">
        <v>400</v>
      </c>
      <c r="D58" s="62">
        <v>10000</v>
      </c>
      <c r="E58" s="62">
        <v>1000</v>
      </c>
      <c r="F58" s="62">
        <v>3400</v>
      </c>
    </row>
    <row r="59" spans="1:6" ht="12.75" customHeight="1">
      <c r="A59" s="76">
        <v>56</v>
      </c>
      <c r="B59" s="61" t="s">
        <v>982</v>
      </c>
      <c r="C59" s="62">
        <v>500</v>
      </c>
      <c r="D59" s="62">
        <v>10000</v>
      </c>
      <c r="E59" s="62">
        <v>1000</v>
      </c>
      <c r="F59" s="62">
        <v>3500</v>
      </c>
    </row>
    <row r="60" ht="52.5" customHeight="1"/>
    <row r="61" spans="1:6" ht="12.75" customHeight="1">
      <c r="A61" s="295" t="s">
        <v>983</v>
      </c>
      <c r="B61" s="295"/>
      <c r="C61" s="295"/>
      <c r="D61" s="295"/>
      <c r="E61" s="295"/>
      <c r="F61" s="295"/>
    </row>
    <row r="62" spans="1:6" ht="12.75" customHeight="1">
      <c r="A62" s="76">
        <v>57</v>
      </c>
      <c r="B62" s="61" t="s">
        <v>984</v>
      </c>
      <c r="C62" s="62">
        <v>1000</v>
      </c>
      <c r="D62" s="62">
        <v>6000</v>
      </c>
      <c r="E62" s="62">
        <v>1500</v>
      </c>
      <c r="F62" s="62">
        <v>4890</v>
      </c>
    </row>
    <row r="63" spans="1:6" ht="12.75" customHeight="1">
      <c r="A63" s="76">
        <v>58</v>
      </c>
      <c r="B63" s="61" t="s">
        <v>985</v>
      </c>
      <c r="C63" s="62">
        <v>1250</v>
      </c>
      <c r="D63" s="62">
        <v>6000</v>
      </c>
      <c r="E63" s="62">
        <v>1500</v>
      </c>
      <c r="F63" s="62">
        <v>5140</v>
      </c>
    </row>
    <row r="64" spans="1:6" ht="12.75" customHeight="1">
      <c r="A64" s="76">
        <v>59</v>
      </c>
      <c r="B64" s="61" t="s">
        <v>986</v>
      </c>
      <c r="C64" s="62">
        <v>1600</v>
      </c>
      <c r="D64" s="62">
        <v>6000</v>
      </c>
      <c r="E64" s="62">
        <v>1500</v>
      </c>
      <c r="F64" s="62">
        <v>5820</v>
      </c>
    </row>
    <row r="65" spans="1:6" ht="12.75" customHeight="1">
      <c r="A65" s="76">
        <v>60</v>
      </c>
      <c r="B65" s="61" t="s">
        <v>987</v>
      </c>
      <c r="C65" s="62">
        <v>800</v>
      </c>
      <c r="D65" s="62">
        <v>6000</v>
      </c>
      <c r="E65" s="62">
        <v>1000</v>
      </c>
      <c r="F65" s="62">
        <v>5050</v>
      </c>
    </row>
    <row r="66" spans="1:6" ht="12.75" customHeight="1">
      <c r="A66" s="76">
        <v>61</v>
      </c>
      <c r="B66" s="61" t="s">
        <v>988</v>
      </c>
      <c r="C66" s="62">
        <v>1000</v>
      </c>
      <c r="D66" s="62">
        <v>6000</v>
      </c>
      <c r="E66" s="62">
        <v>1000</v>
      </c>
      <c r="F66" s="62">
        <v>5330</v>
      </c>
    </row>
    <row r="67" spans="1:6" ht="12.75" customHeight="1">
      <c r="A67" s="76">
        <v>62</v>
      </c>
      <c r="B67" s="61" t="s">
        <v>989</v>
      </c>
      <c r="C67" s="62">
        <v>1250</v>
      </c>
      <c r="D67" s="62">
        <v>6000</v>
      </c>
      <c r="E67" s="62">
        <v>1000</v>
      </c>
      <c r="F67" s="62">
        <v>5980</v>
      </c>
    </row>
    <row r="68" spans="1:6" ht="12.75" customHeight="1">
      <c r="A68" s="76">
        <v>63</v>
      </c>
      <c r="B68" s="61" t="s">
        <v>990</v>
      </c>
      <c r="C68" s="62">
        <v>1600</v>
      </c>
      <c r="D68" s="62">
        <v>6000</v>
      </c>
      <c r="E68" s="62">
        <v>1000</v>
      </c>
      <c r="F68" s="62">
        <v>6440</v>
      </c>
    </row>
    <row r="69" spans="1:6" ht="12.75" customHeight="1">
      <c r="A69" s="76">
        <v>64</v>
      </c>
      <c r="B69" s="61" t="s">
        <v>991</v>
      </c>
      <c r="C69" s="62">
        <v>630</v>
      </c>
      <c r="D69" s="62">
        <v>6000</v>
      </c>
      <c r="E69" s="62">
        <v>750</v>
      </c>
      <c r="F69" s="62">
        <v>5150</v>
      </c>
    </row>
    <row r="70" spans="1:6" ht="12.75" customHeight="1">
      <c r="A70" s="76">
        <v>65</v>
      </c>
      <c r="B70" s="61" t="s">
        <v>992</v>
      </c>
      <c r="C70" s="62">
        <v>800</v>
      </c>
      <c r="D70" s="62">
        <v>6000</v>
      </c>
      <c r="E70" s="62">
        <v>750</v>
      </c>
      <c r="F70" s="62">
        <v>5700</v>
      </c>
    </row>
    <row r="71" spans="1:6" ht="12.75" customHeight="1">
      <c r="A71" s="76">
        <v>66</v>
      </c>
      <c r="B71" s="61" t="s">
        <v>993</v>
      </c>
      <c r="C71" s="62">
        <v>1000</v>
      </c>
      <c r="D71" s="62">
        <v>6000</v>
      </c>
      <c r="E71" s="62">
        <v>750</v>
      </c>
      <c r="F71" s="62">
        <v>5950</v>
      </c>
    </row>
    <row r="72" spans="1:6" ht="12.75" customHeight="1">
      <c r="A72" s="76">
        <v>67</v>
      </c>
      <c r="B72" s="61" t="s">
        <v>994</v>
      </c>
      <c r="C72" s="62">
        <v>400</v>
      </c>
      <c r="D72" s="62">
        <v>6000</v>
      </c>
      <c r="E72" s="62">
        <v>600</v>
      </c>
      <c r="F72" s="62">
        <v>5100</v>
      </c>
    </row>
    <row r="73" spans="1:6" ht="12.75" customHeight="1">
      <c r="A73" s="76">
        <v>68</v>
      </c>
      <c r="B73" s="61" t="s">
        <v>995</v>
      </c>
      <c r="C73" s="62">
        <v>500</v>
      </c>
      <c r="D73" s="62">
        <v>6000</v>
      </c>
      <c r="E73" s="62">
        <v>600</v>
      </c>
      <c r="F73" s="62">
        <v>5300</v>
      </c>
    </row>
    <row r="74" spans="1:6" ht="12.75" customHeight="1">
      <c r="A74" s="76">
        <v>69</v>
      </c>
      <c r="B74" s="61" t="s">
        <v>996</v>
      </c>
      <c r="C74" s="62">
        <v>630</v>
      </c>
      <c r="D74" s="62">
        <v>6000</v>
      </c>
      <c r="E74" s="62">
        <v>600</v>
      </c>
      <c r="F74" s="62">
        <v>5970</v>
      </c>
    </row>
    <row r="75" spans="1:6" ht="12.75" customHeight="1">
      <c r="A75" s="76">
        <v>70</v>
      </c>
      <c r="B75" s="61" t="s">
        <v>997</v>
      </c>
      <c r="C75" s="62">
        <v>800</v>
      </c>
      <c r="D75" s="62">
        <v>6000</v>
      </c>
      <c r="E75" s="62">
        <v>600</v>
      </c>
      <c r="F75" s="62">
        <v>6150</v>
      </c>
    </row>
    <row r="76" spans="1:6" ht="12.75" customHeight="1">
      <c r="A76" s="297" t="s">
        <v>998</v>
      </c>
      <c r="B76" s="297"/>
      <c r="C76" s="297"/>
      <c r="D76" s="297"/>
      <c r="E76" s="297"/>
      <c r="F76" s="297"/>
    </row>
    <row r="77" spans="1:6" ht="12.75" customHeight="1">
      <c r="A77" s="76">
        <v>71</v>
      </c>
      <c r="B77" s="78" t="s">
        <v>999</v>
      </c>
      <c r="C77" s="77" t="s">
        <v>1000</v>
      </c>
      <c r="D77" s="77">
        <v>6000</v>
      </c>
      <c r="E77" s="77" t="s">
        <v>1001</v>
      </c>
      <c r="F77" s="77">
        <v>4780</v>
      </c>
    </row>
    <row r="78" spans="1:6" ht="12.75" customHeight="1">
      <c r="A78" s="76">
        <v>72</v>
      </c>
      <c r="B78" s="78" t="s">
        <v>1002</v>
      </c>
      <c r="C78" s="77" t="s">
        <v>1003</v>
      </c>
      <c r="D78" s="77">
        <v>6000</v>
      </c>
      <c r="E78" s="77" t="s">
        <v>1004</v>
      </c>
      <c r="F78" s="77">
        <v>12350</v>
      </c>
    </row>
    <row r="79" spans="1:6" ht="12.75" customHeight="1">
      <c r="A79" s="76">
        <v>73</v>
      </c>
      <c r="B79" s="78" t="s">
        <v>1005</v>
      </c>
      <c r="C79" s="77" t="s">
        <v>1006</v>
      </c>
      <c r="D79" s="77">
        <v>6000</v>
      </c>
      <c r="E79" s="77" t="s">
        <v>1004</v>
      </c>
      <c r="F79" s="77">
        <v>8600</v>
      </c>
    </row>
    <row r="80" spans="1:6" ht="12.75" customHeight="1">
      <c r="A80" s="76">
        <v>74</v>
      </c>
      <c r="B80" s="78" t="s">
        <v>1007</v>
      </c>
      <c r="C80" s="77" t="s">
        <v>1008</v>
      </c>
      <c r="D80" s="77">
        <v>6000</v>
      </c>
      <c r="E80" s="77" t="s">
        <v>1004</v>
      </c>
      <c r="F80" s="77">
        <v>10500</v>
      </c>
    </row>
    <row r="81" spans="1:6" ht="12.75" customHeight="1">
      <c r="A81" s="76">
        <v>75</v>
      </c>
      <c r="B81" s="78" t="s">
        <v>1009</v>
      </c>
      <c r="C81" s="77" t="s">
        <v>1010</v>
      </c>
      <c r="D81" s="77">
        <v>6000</v>
      </c>
      <c r="E81" s="77" t="s">
        <v>1001</v>
      </c>
      <c r="F81" s="77">
        <v>13700</v>
      </c>
    </row>
    <row r="82" spans="1:6" ht="12.75" customHeight="1">
      <c r="A82" s="76">
        <v>76</v>
      </c>
      <c r="B82" s="78" t="s">
        <v>1011</v>
      </c>
      <c r="C82" s="77" t="s">
        <v>1012</v>
      </c>
      <c r="D82" s="77">
        <v>6000</v>
      </c>
      <c r="E82" s="77" t="s">
        <v>1001</v>
      </c>
      <c r="F82" s="77">
        <v>12450</v>
      </c>
    </row>
    <row r="83" spans="1:6" ht="12.75" customHeight="1">
      <c r="A83" s="76">
        <v>77</v>
      </c>
      <c r="B83" s="78" t="s">
        <v>1013</v>
      </c>
      <c r="C83" s="77" t="s">
        <v>1014</v>
      </c>
      <c r="D83" s="77">
        <v>6000</v>
      </c>
      <c r="E83" s="77" t="s">
        <v>1001</v>
      </c>
      <c r="F83" s="77">
        <v>10600</v>
      </c>
    </row>
    <row r="84" spans="1:6" ht="12.75" customHeight="1">
      <c r="A84" s="76">
        <v>78</v>
      </c>
      <c r="B84" s="78" t="s">
        <v>1015</v>
      </c>
      <c r="C84" s="77" t="s">
        <v>1016</v>
      </c>
      <c r="D84" s="77">
        <v>6000</v>
      </c>
      <c r="E84" s="77" t="s">
        <v>1001</v>
      </c>
      <c r="F84" s="77">
        <v>10190</v>
      </c>
    </row>
    <row r="85" spans="1:6" ht="12.75" customHeight="1">
      <c r="A85" s="76">
        <v>79</v>
      </c>
      <c r="B85" s="78" t="s">
        <v>1017</v>
      </c>
      <c r="C85" s="77" t="s">
        <v>1006</v>
      </c>
      <c r="D85" s="77">
        <v>6000</v>
      </c>
      <c r="E85" s="77" t="s">
        <v>1001</v>
      </c>
      <c r="F85" s="77">
        <v>9510</v>
      </c>
    </row>
    <row r="86" spans="1:6" ht="12.75" customHeight="1">
      <c r="A86" s="76">
        <v>80</v>
      </c>
      <c r="B86" s="78" t="s">
        <v>1018</v>
      </c>
      <c r="C86" s="77" t="s">
        <v>1012</v>
      </c>
      <c r="D86" s="77">
        <v>6000</v>
      </c>
      <c r="E86" s="77" t="s">
        <v>1004</v>
      </c>
      <c r="F86" s="77">
        <v>13900</v>
      </c>
    </row>
    <row r="87" spans="1:6" ht="12.75" customHeight="1">
      <c r="A87" s="76">
        <v>81</v>
      </c>
      <c r="B87" s="78" t="s">
        <v>1019</v>
      </c>
      <c r="C87" s="77" t="s">
        <v>1014</v>
      </c>
      <c r="D87" s="77">
        <v>6000</v>
      </c>
      <c r="E87" s="77" t="s">
        <v>1004</v>
      </c>
      <c r="F87" s="77">
        <v>12270</v>
      </c>
    </row>
    <row r="88" spans="1:6" ht="12.75" customHeight="1">
      <c r="A88" s="76">
        <v>82</v>
      </c>
      <c r="B88" s="78" t="s">
        <v>1020</v>
      </c>
      <c r="C88" s="77" t="s">
        <v>1016</v>
      </c>
      <c r="D88" s="77">
        <v>6000</v>
      </c>
      <c r="E88" s="77" t="s">
        <v>1004</v>
      </c>
      <c r="F88" s="77">
        <v>11550</v>
      </c>
    </row>
    <row r="89" spans="1:6" ht="12.75" customHeight="1">
      <c r="A89" s="76">
        <v>83</v>
      </c>
      <c r="B89" s="78" t="s">
        <v>1021</v>
      </c>
      <c r="C89" s="77" t="s">
        <v>1006</v>
      </c>
      <c r="D89" s="77">
        <v>6000</v>
      </c>
      <c r="E89" s="77" t="s">
        <v>1004</v>
      </c>
      <c r="F89" s="77">
        <v>10350</v>
      </c>
    </row>
    <row r="90" spans="1:6" ht="12.75" customHeight="1">
      <c r="A90" s="76">
        <v>84</v>
      </c>
      <c r="B90" s="78" t="s">
        <v>1022</v>
      </c>
      <c r="C90" s="77" t="s">
        <v>1023</v>
      </c>
      <c r="D90" s="77">
        <v>6000</v>
      </c>
      <c r="E90" s="77" t="s">
        <v>1004</v>
      </c>
      <c r="F90" s="77">
        <v>9590</v>
      </c>
    </row>
    <row r="91" spans="1:6" ht="12.75" customHeight="1">
      <c r="A91" s="76">
        <v>85</v>
      </c>
      <c r="B91" s="78" t="s">
        <v>1024</v>
      </c>
      <c r="C91" s="77" t="s">
        <v>1016</v>
      </c>
      <c r="D91" s="77">
        <v>6000</v>
      </c>
      <c r="E91" s="77" t="s">
        <v>1025</v>
      </c>
      <c r="F91" s="77">
        <v>13650</v>
      </c>
    </row>
    <row r="92" spans="1:6" ht="12.75" customHeight="1">
      <c r="A92" s="76">
        <v>86</v>
      </c>
      <c r="B92" s="78" t="s">
        <v>1026</v>
      </c>
      <c r="C92" s="77" t="s">
        <v>1006</v>
      </c>
      <c r="D92" s="77">
        <v>6000</v>
      </c>
      <c r="E92" s="77" t="s">
        <v>1025</v>
      </c>
      <c r="F92" s="77">
        <v>12520</v>
      </c>
    </row>
    <row r="93" spans="1:6" ht="12.75" customHeight="1">
      <c r="A93" s="76">
        <v>87</v>
      </c>
      <c r="B93" s="78" t="s">
        <v>1027</v>
      </c>
      <c r="C93" s="77" t="s">
        <v>1023</v>
      </c>
      <c r="D93" s="77">
        <v>6000</v>
      </c>
      <c r="E93" s="77" t="s">
        <v>1025</v>
      </c>
      <c r="F93" s="77">
        <v>11860</v>
      </c>
    </row>
    <row r="94" spans="1:6" ht="12.75" customHeight="1">
      <c r="A94" s="76">
        <v>88</v>
      </c>
      <c r="B94" s="78" t="s">
        <v>1028</v>
      </c>
      <c r="C94" s="77" t="s">
        <v>1029</v>
      </c>
      <c r="D94" s="77">
        <v>6000</v>
      </c>
      <c r="E94" s="77" t="s">
        <v>1025</v>
      </c>
      <c r="F94" s="77">
        <v>10300</v>
      </c>
    </row>
    <row r="95" spans="1:6" ht="12.75" customHeight="1">
      <c r="A95" s="298" t="s">
        <v>1030</v>
      </c>
      <c r="B95" s="298"/>
      <c r="C95" s="298"/>
      <c r="D95" s="298"/>
      <c r="E95" s="298"/>
      <c r="F95" s="298"/>
    </row>
    <row r="96" spans="1:6" ht="12.75" customHeight="1">
      <c r="A96" s="76">
        <v>89</v>
      </c>
      <c r="B96" s="61" t="s">
        <v>1031</v>
      </c>
      <c r="C96" s="77">
        <v>250</v>
      </c>
      <c r="D96" s="77">
        <v>6000</v>
      </c>
      <c r="E96" s="77">
        <v>1500</v>
      </c>
      <c r="F96" s="77">
        <v>1945</v>
      </c>
    </row>
    <row r="97" spans="1:6" ht="12.75" customHeight="1">
      <c r="A97" s="76">
        <v>90</v>
      </c>
      <c r="B97" s="61" t="s">
        <v>1032</v>
      </c>
      <c r="C97" s="77">
        <v>200</v>
      </c>
      <c r="D97" s="77">
        <v>6000</v>
      </c>
      <c r="E97" s="77">
        <v>1000</v>
      </c>
      <c r="F97" s="77">
        <v>1910</v>
      </c>
    </row>
    <row r="98" spans="1:6" ht="12.75" customHeight="1">
      <c r="A98" s="76">
        <v>91</v>
      </c>
      <c r="B98" s="61" t="s">
        <v>1033</v>
      </c>
      <c r="C98" s="77">
        <v>200</v>
      </c>
      <c r="D98" s="77">
        <v>6000</v>
      </c>
      <c r="E98" s="77">
        <v>1500</v>
      </c>
      <c r="F98" s="77">
        <v>1700</v>
      </c>
    </row>
    <row r="99" spans="1:6" ht="12.75" customHeight="1">
      <c r="A99" s="76">
        <v>92</v>
      </c>
      <c r="B99" s="61" t="s">
        <v>1034</v>
      </c>
      <c r="C99" s="77">
        <v>315</v>
      </c>
      <c r="D99" s="77">
        <v>6000</v>
      </c>
      <c r="E99" s="77">
        <v>1500</v>
      </c>
      <c r="F99" s="77">
        <v>2000</v>
      </c>
    </row>
    <row r="100" spans="1:6" ht="12.75" customHeight="1">
      <c r="A100" s="76">
        <v>93</v>
      </c>
      <c r="B100" s="61" t="s">
        <v>1035</v>
      </c>
      <c r="C100" s="77">
        <v>250</v>
      </c>
      <c r="D100" s="77">
        <v>6000</v>
      </c>
      <c r="E100" s="77">
        <v>1500</v>
      </c>
      <c r="F100" s="77">
        <v>1830</v>
      </c>
    </row>
    <row r="101" spans="1:6" ht="12.75" customHeight="1">
      <c r="A101" s="76">
        <v>94</v>
      </c>
      <c r="B101" s="61" t="s">
        <v>1036</v>
      </c>
      <c r="C101" s="77">
        <v>200</v>
      </c>
      <c r="D101" s="77">
        <v>6000</v>
      </c>
      <c r="E101" s="77">
        <v>1000</v>
      </c>
      <c r="F101" s="77">
        <v>1830</v>
      </c>
    </row>
    <row r="102" spans="1:6" ht="13.5" customHeight="1">
      <c r="A102" s="76">
        <v>95</v>
      </c>
      <c r="B102" s="61" t="s">
        <v>1037</v>
      </c>
      <c r="C102" s="77">
        <v>200</v>
      </c>
      <c r="D102" s="77">
        <v>6000</v>
      </c>
      <c r="E102" s="77">
        <v>1500</v>
      </c>
      <c r="F102" s="77">
        <v>1420</v>
      </c>
    </row>
    <row r="103" spans="1:6" ht="14.25" customHeight="1">
      <c r="A103" s="76">
        <v>96</v>
      </c>
      <c r="B103" s="61" t="s">
        <v>1038</v>
      </c>
      <c r="C103" s="77">
        <v>250</v>
      </c>
      <c r="D103" s="77">
        <v>6000</v>
      </c>
      <c r="E103" s="77">
        <v>1500</v>
      </c>
      <c r="F103" s="77">
        <v>1420</v>
      </c>
    </row>
    <row r="104" spans="1:6" ht="12.75" customHeight="1">
      <c r="A104" s="76">
        <v>97</v>
      </c>
      <c r="B104" s="61" t="s">
        <v>1039</v>
      </c>
      <c r="C104" s="77">
        <v>315</v>
      </c>
      <c r="D104" s="77">
        <v>6000</v>
      </c>
      <c r="E104" s="77">
        <v>1500</v>
      </c>
      <c r="F104" s="77">
        <v>1450</v>
      </c>
    </row>
    <row r="105" spans="1:6" ht="33" customHeight="1">
      <c r="A105" s="80"/>
      <c r="B105" s="80"/>
      <c r="C105" s="80"/>
      <c r="D105" s="80"/>
      <c r="E105" s="80"/>
      <c r="F105" s="80"/>
    </row>
    <row r="106" spans="1:6" ht="27.75" customHeight="1">
      <c r="A106" s="80"/>
      <c r="B106" s="80"/>
      <c r="C106" s="80"/>
      <c r="D106" s="80"/>
      <c r="E106" s="80"/>
      <c r="F106" s="80"/>
    </row>
    <row r="107" spans="1:6" ht="27.75" customHeight="1">
      <c r="A107" s="80"/>
      <c r="B107" s="80"/>
      <c r="C107" s="80"/>
      <c r="D107" s="80"/>
      <c r="E107" s="80"/>
      <c r="F107" s="80"/>
    </row>
    <row r="108" spans="1:6" ht="12.75" customHeight="1" hidden="1">
      <c r="A108" s="80"/>
      <c r="B108" s="80"/>
      <c r="C108" s="80"/>
      <c r="D108" s="80"/>
      <c r="E108" s="80"/>
      <c r="F108" s="80"/>
    </row>
    <row r="109" spans="1:6" ht="12" hidden="1">
      <c r="A109" s="81"/>
      <c r="B109" s="81"/>
      <c r="C109" s="81"/>
      <c r="D109" s="81"/>
      <c r="E109" s="81"/>
      <c r="F109" s="81"/>
    </row>
    <row r="110" spans="1:6" ht="12" hidden="1">
      <c r="A110" s="81"/>
      <c r="B110" s="81"/>
      <c r="C110" s="81"/>
      <c r="D110" s="81"/>
      <c r="E110" s="81"/>
      <c r="F110" s="81"/>
    </row>
    <row r="111" spans="1:6" ht="12.75" customHeight="1" hidden="1">
      <c r="A111" s="81"/>
      <c r="B111" s="81"/>
      <c r="C111" s="81"/>
      <c r="D111" s="81"/>
      <c r="E111" s="81"/>
      <c r="F111" s="81"/>
    </row>
    <row r="112" spans="1:6" ht="12" hidden="1">
      <c r="A112" s="81"/>
      <c r="B112" s="81"/>
      <c r="C112" s="81"/>
      <c r="D112" s="81"/>
      <c r="E112" s="81"/>
      <c r="F112" s="81"/>
    </row>
    <row r="113" spans="1:6" ht="12" hidden="1">
      <c r="A113" s="81"/>
      <c r="B113" s="81"/>
      <c r="C113" s="81"/>
      <c r="D113" s="81"/>
      <c r="E113" s="81"/>
      <c r="F113" s="81"/>
    </row>
    <row r="114" spans="1:6" ht="12" hidden="1">
      <c r="A114" s="81"/>
      <c r="B114" s="81"/>
      <c r="C114" s="81"/>
      <c r="D114" s="81"/>
      <c r="E114" s="81"/>
      <c r="F114" s="81"/>
    </row>
    <row r="115" spans="1:6" ht="12" hidden="1">
      <c r="A115" s="81"/>
      <c r="B115" s="81"/>
      <c r="C115" s="81"/>
      <c r="D115" s="81"/>
      <c r="E115" s="81"/>
      <c r="F115" s="81"/>
    </row>
    <row r="116" spans="1:6" ht="12" hidden="1">
      <c r="A116" s="81"/>
      <c r="B116" s="81"/>
      <c r="C116" s="81"/>
      <c r="D116" s="81"/>
      <c r="E116" s="81"/>
      <c r="F116" s="81"/>
    </row>
    <row r="117" spans="1:6" ht="12" hidden="1">
      <c r="A117" s="81"/>
      <c r="B117" s="81"/>
      <c r="C117" s="81"/>
      <c r="D117" s="81"/>
      <c r="E117" s="81"/>
      <c r="F117" s="81"/>
    </row>
    <row r="118" spans="1:6" ht="12" hidden="1">
      <c r="A118" s="81"/>
      <c r="B118" s="81"/>
      <c r="C118" s="81"/>
      <c r="D118" s="81"/>
      <c r="E118" s="81"/>
      <c r="F118" s="81"/>
    </row>
    <row r="119" spans="1:6" ht="12" hidden="1">
      <c r="A119" s="81"/>
      <c r="B119" s="81"/>
      <c r="C119" s="81"/>
      <c r="D119" s="81"/>
      <c r="E119" s="81"/>
      <c r="F119" s="81"/>
    </row>
    <row r="120" spans="1:6" ht="12" hidden="1">
      <c r="A120" s="81"/>
      <c r="B120" s="81"/>
      <c r="C120" s="81"/>
      <c r="D120" s="81"/>
      <c r="E120" s="81"/>
      <c r="F120" s="81"/>
    </row>
    <row r="121" spans="1:6" ht="12" hidden="1">
      <c r="A121" s="81"/>
      <c r="B121" s="81"/>
      <c r="C121" s="81"/>
      <c r="D121" s="81"/>
      <c r="E121" s="81"/>
      <c r="F121" s="81"/>
    </row>
    <row r="122" spans="1:6" ht="12" hidden="1">
      <c r="A122" s="81"/>
      <c r="B122" s="81"/>
      <c r="C122" s="81"/>
      <c r="D122" s="81"/>
      <c r="E122" s="81"/>
      <c r="F122" s="81"/>
    </row>
    <row r="123" spans="1:6" ht="12" hidden="1">
      <c r="A123" s="81"/>
      <c r="B123" s="81"/>
      <c r="C123" s="81"/>
      <c r="D123" s="81"/>
      <c r="E123" s="81"/>
      <c r="F123" s="81"/>
    </row>
    <row r="124" spans="1:6" ht="12" hidden="1">
      <c r="A124" s="81"/>
      <c r="B124" s="81"/>
      <c r="C124" s="81"/>
      <c r="D124" s="81"/>
      <c r="E124" s="81"/>
      <c r="F124" s="81"/>
    </row>
    <row r="125" spans="1:6" ht="15" customHeight="1">
      <c r="A125" s="81"/>
      <c r="B125" s="81"/>
      <c r="C125" s="81"/>
      <c r="D125" s="81"/>
      <c r="E125" s="81"/>
      <c r="F125" s="81"/>
    </row>
    <row r="126" spans="1:6" ht="24" customHeight="1">
      <c r="A126" s="81"/>
      <c r="B126" s="81"/>
      <c r="C126" s="81"/>
      <c r="D126" s="81"/>
      <c r="E126" s="81"/>
      <c r="F126" s="81"/>
    </row>
    <row r="127" spans="1:6" ht="63" customHeight="1">
      <c r="A127" s="81"/>
      <c r="B127" s="81"/>
      <c r="C127" s="81"/>
      <c r="D127" s="81"/>
      <c r="E127" s="81"/>
      <c r="F127" s="81"/>
    </row>
    <row r="128" spans="1:6" ht="12.75" customHeight="1">
      <c r="A128" s="296" t="s">
        <v>1</v>
      </c>
      <c r="B128" s="296" t="s">
        <v>921</v>
      </c>
      <c r="C128" s="296" t="s">
        <v>922</v>
      </c>
      <c r="D128" s="296" t="s">
        <v>923</v>
      </c>
      <c r="E128" s="296" t="s">
        <v>924</v>
      </c>
      <c r="F128" s="296" t="s">
        <v>1040</v>
      </c>
    </row>
    <row r="129" spans="1:6" ht="12">
      <c r="A129" s="296"/>
      <c r="B129" s="296"/>
      <c r="C129" s="296"/>
      <c r="D129" s="296"/>
      <c r="E129" s="296"/>
      <c r="F129" s="296"/>
    </row>
    <row r="130" spans="1:6" ht="12">
      <c r="A130" s="298" t="s">
        <v>1041</v>
      </c>
      <c r="B130" s="298"/>
      <c r="C130" s="298"/>
      <c r="D130" s="298"/>
      <c r="E130" s="298"/>
      <c r="F130" s="298"/>
    </row>
    <row r="131" spans="1:6" ht="12" customHeight="1">
      <c r="A131" s="77">
        <v>98</v>
      </c>
      <c r="B131" s="82" t="s">
        <v>1042</v>
      </c>
      <c r="C131" s="83">
        <v>400</v>
      </c>
      <c r="D131" s="78">
        <v>6000</v>
      </c>
      <c r="E131" s="78">
        <v>1500</v>
      </c>
      <c r="F131" s="78">
        <v>2160</v>
      </c>
    </row>
    <row r="132" spans="1:6" ht="12">
      <c r="A132" s="77">
        <v>99</v>
      </c>
      <c r="B132" s="82" t="s">
        <v>1043</v>
      </c>
      <c r="C132" s="83">
        <v>500</v>
      </c>
      <c r="D132" s="78">
        <v>6000</v>
      </c>
      <c r="E132" s="78">
        <v>1500</v>
      </c>
      <c r="F132" s="78">
        <v>2285</v>
      </c>
    </row>
    <row r="133" spans="1:6" ht="12">
      <c r="A133" s="77">
        <v>100</v>
      </c>
      <c r="B133" s="82" t="s">
        <v>1044</v>
      </c>
      <c r="C133" s="83">
        <v>630</v>
      </c>
      <c r="D133" s="78">
        <v>6000</v>
      </c>
      <c r="E133" s="78">
        <v>1500</v>
      </c>
      <c r="F133" s="78">
        <v>2250</v>
      </c>
    </row>
    <row r="134" spans="1:6" ht="12">
      <c r="A134" s="77">
        <v>101</v>
      </c>
      <c r="B134" s="82" t="s">
        <v>1045</v>
      </c>
      <c r="C134" s="83">
        <v>315</v>
      </c>
      <c r="D134" s="78">
        <v>6000</v>
      </c>
      <c r="E134" s="78">
        <v>1000</v>
      </c>
      <c r="F134" s="78">
        <v>2090</v>
      </c>
    </row>
    <row r="135" spans="1:6" ht="12">
      <c r="A135" s="77">
        <v>102</v>
      </c>
      <c r="B135" s="82" t="s">
        <v>1046</v>
      </c>
      <c r="C135" s="83">
        <v>400</v>
      </c>
      <c r="D135" s="78">
        <v>6000</v>
      </c>
      <c r="E135" s="78">
        <v>1000</v>
      </c>
      <c r="F135" s="78">
        <v>2280</v>
      </c>
    </row>
    <row r="136" spans="1:6" ht="12">
      <c r="A136" s="77">
        <v>103</v>
      </c>
      <c r="B136" s="82" t="s">
        <v>1047</v>
      </c>
      <c r="C136" s="83">
        <v>500</v>
      </c>
      <c r="D136" s="78">
        <v>6000</v>
      </c>
      <c r="E136" s="78">
        <v>1000</v>
      </c>
      <c r="F136" s="78">
        <v>2520</v>
      </c>
    </row>
    <row r="137" spans="1:6" ht="12">
      <c r="A137" s="77">
        <v>104</v>
      </c>
      <c r="B137" s="82" t="s">
        <v>1048</v>
      </c>
      <c r="C137" s="83">
        <v>250</v>
      </c>
      <c r="D137" s="78">
        <v>6000</v>
      </c>
      <c r="E137" s="78">
        <v>750</v>
      </c>
      <c r="F137" s="78">
        <v>2520</v>
      </c>
    </row>
    <row r="138" spans="1:6" ht="15" customHeight="1">
      <c r="A138" s="77">
        <v>105</v>
      </c>
      <c r="B138" s="82" t="s">
        <v>1049</v>
      </c>
      <c r="C138" s="83">
        <v>315</v>
      </c>
      <c r="D138" s="78">
        <v>6000</v>
      </c>
      <c r="E138" s="78">
        <v>750</v>
      </c>
      <c r="F138" s="78">
        <v>2680</v>
      </c>
    </row>
    <row r="139" spans="1:6" ht="12.75" customHeight="1">
      <c r="A139" s="77">
        <v>106</v>
      </c>
      <c r="B139" s="82" t="s">
        <v>1050</v>
      </c>
      <c r="C139" s="83">
        <v>200</v>
      </c>
      <c r="D139" s="78">
        <v>6000</v>
      </c>
      <c r="E139" s="78">
        <v>600</v>
      </c>
      <c r="F139" s="78">
        <v>2355</v>
      </c>
    </row>
    <row r="140" spans="1:6" ht="12">
      <c r="A140" s="77">
        <v>107</v>
      </c>
      <c r="B140" s="82" t="s">
        <v>1051</v>
      </c>
      <c r="C140" s="83">
        <v>800</v>
      </c>
      <c r="D140" s="78">
        <v>6000</v>
      </c>
      <c r="E140" s="78">
        <v>1500</v>
      </c>
      <c r="F140" s="78">
        <v>3050</v>
      </c>
    </row>
    <row r="141" spans="1:6" ht="12">
      <c r="A141" s="77">
        <v>108</v>
      </c>
      <c r="B141" s="82" t="s">
        <v>1052</v>
      </c>
      <c r="C141" s="83">
        <v>1000</v>
      </c>
      <c r="D141" s="78">
        <v>6000</v>
      </c>
      <c r="E141" s="78">
        <v>1500</v>
      </c>
      <c r="F141" s="78">
        <v>3350</v>
      </c>
    </row>
    <row r="142" spans="1:6" ht="12">
      <c r="A142" s="77">
        <v>109</v>
      </c>
      <c r="B142" s="82" t="s">
        <v>1053</v>
      </c>
      <c r="C142" s="83">
        <v>630</v>
      </c>
      <c r="D142" s="78">
        <v>6000</v>
      </c>
      <c r="E142" s="78">
        <v>1000</v>
      </c>
      <c r="F142" s="78">
        <v>3065</v>
      </c>
    </row>
    <row r="143" spans="1:6" ht="12">
      <c r="A143" s="77">
        <v>110</v>
      </c>
      <c r="B143" s="82" t="s">
        <v>1054</v>
      </c>
      <c r="C143" s="83">
        <v>800</v>
      </c>
      <c r="D143" s="78">
        <v>6000</v>
      </c>
      <c r="E143" s="78">
        <v>1000</v>
      </c>
      <c r="F143" s="78">
        <v>3290</v>
      </c>
    </row>
    <row r="144" spans="1:6" ht="12">
      <c r="A144" s="77">
        <v>111</v>
      </c>
      <c r="B144" s="82" t="s">
        <v>1055</v>
      </c>
      <c r="C144" s="83">
        <v>400</v>
      </c>
      <c r="D144" s="78">
        <v>6000</v>
      </c>
      <c r="E144" s="78">
        <v>750</v>
      </c>
      <c r="F144" s="78">
        <v>3180</v>
      </c>
    </row>
    <row r="145" spans="1:6" ht="12">
      <c r="A145" s="77">
        <v>112</v>
      </c>
      <c r="B145" s="82" t="s">
        <v>1056</v>
      </c>
      <c r="C145" s="83">
        <v>500</v>
      </c>
      <c r="D145" s="78">
        <v>6000</v>
      </c>
      <c r="E145" s="78">
        <v>750</v>
      </c>
      <c r="F145" s="78">
        <v>3410</v>
      </c>
    </row>
    <row r="146" spans="1:6" ht="12">
      <c r="A146" s="77">
        <v>113</v>
      </c>
      <c r="B146" s="82" t="s">
        <v>1057</v>
      </c>
      <c r="C146" s="83">
        <v>630</v>
      </c>
      <c r="D146" s="78">
        <v>6000</v>
      </c>
      <c r="E146" s="78">
        <v>750</v>
      </c>
      <c r="F146" s="78">
        <v>3750</v>
      </c>
    </row>
    <row r="147" spans="1:6" ht="12">
      <c r="A147" s="77">
        <v>114</v>
      </c>
      <c r="B147" s="82" t="s">
        <v>1058</v>
      </c>
      <c r="C147" s="83">
        <v>315</v>
      </c>
      <c r="D147" s="78">
        <v>6000</v>
      </c>
      <c r="E147" s="78">
        <v>600</v>
      </c>
      <c r="F147" s="78">
        <v>2727</v>
      </c>
    </row>
    <row r="148" spans="1:6" ht="12.75" customHeight="1">
      <c r="A148" s="77">
        <v>115</v>
      </c>
      <c r="B148" s="82" t="s">
        <v>1059</v>
      </c>
      <c r="C148" s="83">
        <v>400</v>
      </c>
      <c r="D148" s="78">
        <v>6000</v>
      </c>
      <c r="E148" s="78">
        <v>600</v>
      </c>
      <c r="F148" s="78">
        <v>2986</v>
      </c>
    </row>
    <row r="149" spans="1:6" ht="12.75" customHeight="1">
      <c r="A149" s="77">
        <v>116</v>
      </c>
      <c r="B149" s="82" t="s">
        <v>1060</v>
      </c>
      <c r="C149" s="83">
        <v>160</v>
      </c>
      <c r="D149" s="78">
        <v>380</v>
      </c>
      <c r="E149" s="78">
        <v>1000</v>
      </c>
      <c r="F149" s="78">
        <v>2200</v>
      </c>
    </row>
    <row r="150" spans="1:6" ht="12">
      <c r="A150" s="77">
        <v>117</v>
      </c>
      <c r="B150" s="82" t="s">
        <v>1061</v>
      </c>
      <c r="C150" s="83">
        <v>320</v>
      </c>
      <c r="D150" s="78">
        <v>380</v>
      </c>
      <c r="E150" s="78">
        <v>1000</v>
      </c>
      <c r="F150" s="78">
        <v>2750</v>
      </c>
    </row>
    <row r="151" spans="1:6" ht="12">
      <c r="A151" s="298" t="s">
        <v>1062</v>
      </c>
      <c r="B151" s="298"/>
      <c r="C151" s="298"/>
      <c r="D151" s="298"/>
      <c r="E151" s="298"/>
      <c r="F151" s="298"/>
    </row>
    <row r="152" spans="1:6" ht="12">
      <c r="A152" s="77">
        <v>118</v>
      </c>
      <c r="B152" s="82" t="s">
        <v>1063</v>
      </c>
      <c r="C152" s="83">
        <v>250</v>
      </c>
      <c r="D152" s="78">
        <v>380660</v>
      </c>
      <c r="E152" s="78">
        <v>3000</v>
      </c>
      <c r="F152" s="78">
        <v>1400</v>
      </c>
    </row>
    <row r="153" spans="1:6" ht="12">
      <c r="A153" s="77">
        <v>119</v>
      </c>
      <c r="B153" s="82" t="s">
        <v>1064</v>
      </c>
      <c r="C153" s="83">
        <v>315</v>
      </c>
      <c r="D153" s="78">
        <v>380660</v>
      </c>
      <c r="E153" s="78">
        <v>3000</v>
      </c>
      <c r="F153" s="78">
        <v>1600</v>
      </c>
    </row>
    <row r="154" spans="1:6" ht="12">
      <c r="A154" s="77">
        <v>120</v>
      </c>
      <c r="B154" s="82" t="s">
        <v>1065</v>
      </c>
      <c r="C154" s="83">
        <v>250</v>
      </c>
      <c r="D154" s="78">
        <v>380660</v>
      </c>
      <c r="E154" s="78">
        <v>1500</v>
      </c>
      <c r="F154" s="78">
        <v>1475</v>
      </c>
    </row>
    <row r="155" spans="1:6" ht="12">
      <c r="A155" s="77">
        <v>121</v>
      </c>
      <c r="B155" s="82" t="s">
        <v>1066</v>
      </c>
      <c r="C155" s="83">
        <v>315</v>
      </c>
      <c r="D155" s="78">
        <v>380660</v>
      </c>
      <c r="E155" s="78">
        <v>1500</v>
      </c>
      <c r="F155" s="78">
        <v>1645</v>
      </c>
    </row>
    <row r="156" spans="1:6" ht="18" customHeight="1">
      <c r="A156" s="77">
        <v>122</v>
      </c>
      <c r="B156" s="82" t="s">
        <v>1067</v>
      </c>
      <c r="C156" s="83">
        <v>160</v>
      </c>
      <c r="D156" s="78">
        <v>380660</v>
      </c>
      <c r="E156" s="78">
        <v>1000</v>
      </c>
      <c r="F156" s="78">
        <v>1475</v>
      </c>
    </row>
    <row r="157" spans="1:6" ht="21.75" customHeight="1">
      <c r="A157" s="77">
        <v>123</v>
      </c>
      <c r="B157" s="82" t="s">
        <v>1068</v>
      </c>
      <c r="C157" s="83">
        <v>200</v>
      </c>
      <c r="D157" s="78">
        <v>380660</v>
      </c>
      <c r="E157" s="78">
        <v>1000</v>
      </c>
      <c r="F157" s="78">
        <v>1645</v>
      </c>
    </row>
    <row r="158" spans="1:6" ht="12.75" customHeight="1">
      <c r="A158" s="77">
        <v>124</v>
      </c>
      <c r="B158" s="82" t="s">
        <v>1069</v>
      </c>
      <c r="C158" s="83">
        <v>132</v>
      </c>
      <c r="D158" s="78">
        <v>380660</v>
      </c>
      <c r="E158" s="78">
        <v>750</v>
      </c>
      <c r="F158" s="78">
        <v>1475</v>
      </c>
    </row>
    <row r="159" spans="1:6" ht="12" customHeight="1">
      <c r="A159" s="296"/>
      <c r="B159" s="296" t="s">
        <v>921</v>
      </c>
      <c r="C159" s="296" t="s">
        <v>922</v>
      </c>
      <c r="D159" s="296" t="s">
        <v>923</v>
      </c>
      <c r="E159" s="296" t="s">
        <v>1070</v>
      </c>
      <c r="F159" s="296" t="s">
        <v>1071</v>
      </c>
    </row>
    <row r="160" spans="1:6" ht="12">
      <c r="A160" s="296"/>
      <c r="B160" s="296"/>
      <c r="C160" s="296"/>
      <c r="D160" s="296"/>
      <c r="E160" s="296"/>
      <c r="F160" s="296"/>
    </row>
    <row r="161" spans="1:6" ht="12" customHeight="1">
      <c r="A161" s="77">
        <v>125</v>
      </c>
      <c r="B161" s="82" t="s">
        <v>1072</v>
      </c>
      <c r="C161" s="83">
        <v>160</v>
      </c>
      <c r="D161" s="78">
        <v>380660</v>
      </c>
      <c r="E161" s="78">
        <v>750</v>
      </c>
      <c r="F161" s="78">
        <v>1645</v>
      </c>
    </row>
    <row r="162" spans="1:6" ht="12">
      <c r="A162" s="77">
        <v>126</v>
      </c>
      <c r="B162" s="82" t="s">
        <v>1073</v>
      </c>
      <c r="C162" s="83">
        <v>110</v>
      </c>
      <c r="D162" s="78">
        <v>380660</v>
      </c>
      <c r="E162" s="78">
        <v>3000</v>
      </c>
      <c r="F162" s="78">
        <v>945</v>
      </c>
    </row>
    <row r="163" spans="1:6" ht="12">
      <c r="A163" s="77">
        <v>127</v>
      </c>
      <c r="B163" s="82" t="s">
        <v>1074</v>
      </c>
      <c r="C163" s="83">
        <v>132</v>
      </c>
      <c r="D163" s="78">
        <v>380660</v>
      </c>
      <c r="E163" s="78">
        <v>3000</v>
      </c>
      <c r="F163" s="78">
        <v>1020</v>
      </c>
    </row>
    <row r="164" spans="1:6" ht="12">
      <c r="A164" s="77">
        <v>128</v>
      </c>
      <c r="B164" s="82" t="s">
        <v>1075</v>
      </c>
      <c r="C164" s="83">
        <v>160</v>
      </c>
      <c r="D164" s="78">
        <v>380660</v>
      </c>
      <c r="E164" s="78">
        <v>3000</v>
      </c>
      <c r="F164" s="78">
        <v>1070</v>
      </c>
    </row>
    <row r="165" spans="1:6" ht="12">
      <c r="A165" s="77">
        <v>129</v>
      </c>
      <c r="B165" s="82" t="s">
        <v>1076</v>
      </c>
      <c r="C165" s="83">
        <v>200</v>
      </c>
      <c r="D165" s="78">
        <v>380660</v>
      </c>
      <c r="E165" s="78">
        <v>3000</v>
      </c>
      <c r="F165" s="78">
        <v>1130</v>
      </c>
    </row>
    <row r="166" spans="1:6" ht="12">
      <c r="A166" s="77">
        <v>130</v>
      </c>
      <c r="B166" s="82" t="s">
        <v>1077</v>
      </c>
      <c r="C166" s="83">
        <v>110</v>
      </c>
      <c r="D166" s="78">
        <v>380660</v>
      </c>
      <c r="E166" s="78">
        <v>1500</v>
      </c>
      <c r="F166" s="78">
        <v>925</v>
      </c>
    </row>
    <row r="167" spans="1:6" ht="12">
      <c r="A167" s="77">
        <v>131</v>
      </c>
      <c r="B167" s="82" t="s">
        <v>1078</v>
      </c>
      <c r="C167" s="83">
        <v>132</v>
      </c>
      <c r="D167" s="78">
        <v>380660</v>
      </c>
      <c r="E167" s="78">
        <v>1500</v>
      </c>
      <c r="F167" s="78">
        <v>1020</v>
      </c>
    </row>
    <row r="168" spans="1:6" ht="12">
      <c r="A168" s="77">
        <v>132</v>
      </c>
      <c r="B168" s="82" t="s">
        <v>1079</v>
      </c>
      <c r="C168" s="83">
        <v>160</v>
      </c>
      <c r="D168" s="78">
        <v>380660</v>
      </c>
      <c r="E168" s="78">
        <v>1500</v>
      </c>
      <c r="F168" s="78">
        <v>1070</v>
      </c>
    </row>
    <row r="169" spans="1:6" ht="12">
      <c r="A169" s="77">
        <v>133</v>
      </c>
      <c r="B169" s="82" t="s">
        <v>1080</v>
      </c>
      <c r="C169" s="83">
        <v>200</v>
      </c>
      <c r="D169" s="78">
        <v>380660</v>
      </c>
      <c r="E169" s="78">
        <v>1500</v>
      </c>
      <c r="F169" s="78">
        <v>1130</v>
      </c>
    </row>
    <row r="170" spans="1:6" ht="12">
      <c r="A170" s="77">
        <v>134</v>
      </c>
      <c r="B170" s="82" t="s">
        <v>1081</v>
      </c>
      <c r="C170" s="83">
        <v>75</v>
      </c>
      <c r="D170" s="78">
        <v>380660</v>
      </c>
      <c r="E170" s="78">
        <v>1000</v>
      </c>
      <c r="F170" s="78"/>
    </row>
    <row r="171" spans="1:6" ht="12">
      <c r="A171" s="77">
        <v>135</v>
      </c>
      <c r="B171" s="82" t="s">
        <v>1082</v>
      </c>
      <c r="C171" s="83">
        <v>90</v>
      </c>
      <c r="D171" s="78">
        <v>380660</v>
      </c>
      <c r="E171" s="78">
        <v>1000</v>
      </c>
      <c r="F171" s="78"/>
    </row>
    <row r="172" spans="1:6" ht="12">
      <c r="A172" s="77">
        <v>136</v>
      </c>
      <c r="B172" s="82" t="s">
        <v>1083</v>
      </c>
      <c r="C172" s="83">
        <v>110</v>
      </c>
      <c r="D172" s="78">
        <v>380660</v>
      </c>
      <c r="E172" s="78">
        <v>1000</v>
      </c>
      <c r="F172" s="78">
        <v>1070</v>
      </c>
    </row>
    <row r="173" spans="1:6" ht="12">
      <c r="A173" s="77">
        <v>137</v>
      </c>
      <c r="B173" s="82" t="s">
        <v>1084</v>
      </c>
      <c r="C173" s="83">
        <v>132</v>
      </c>
      <c r="D173" s="78">
        <v>380660</v>
      </c>
      <c r="E173" s="78">
        <v>1000</v>
      </c>
      <c r="F173" s="78">
        <v>1130</v>
      </c>
    </row>
    <row r="174" spans="1:6" ht="12">
      <c r="A174" s="77">
        <v>138</v>
      </c>
      <c r="B174" s="82" t="s">
        <v>1085</v>
      </c>
      <c r="C174" s="83">
        <v>55</v>
      </c>
      <c r="D174" s="78">
        <v>380660</v>
      </c>
      <c r="E174" s="78">
        <v>750</v>
      </c>
      <c r="F174" s="78"/>
    </row>
    <row r="175" spans="1:6" ht="12.75" customHeight="1">
      <c r="A175" s="77">
        <v>139</v>
      </c>
      <c r="B175" s="82" t="s">
        <v>1086</v>
      </c>
      <c r="C175" s="83">
        <v>75</v>
      </c>
      <c r="D175" s="78">
        <v>380660</v>
      </c>
      <c r="E175" s="78">
        <v>750</v>
      </c>
      <c r="F175" s="78"/>
    </row>
    <row r="176" spans="1:6" ht="12.75" customHeight="1">
      <c r="A176" s="77">
        <v>140</v>
      </c>
      <c r="B176" s="82" t="s">
        <v>1087</v>
      </c>
      <c r="C176" s="83">
        <v>90</v>
      </c>
      <c r="D176" s="78">
        <v>380660</v>
      </c>
      <c r="E176" s="78">
        <v>750</v>
      </c>
      <c r="F176" s="78">
        <v>1070</v>
      </c>
    </row>
    <row r="177" spans="1:6" ht="12">
      <c r="A177" s="77">
        <v>141</v>
      </c>
      <c r="B177" s="82" t="s">
        <v>1088</v>
      </c>
      <c r="C177" s="83">
        <v>110</v>
      </c>
      <c r="D177" s="78">
        <v>380660</v>
      </c>
      <c r="E177" s="78">
        <v>750</v>
      </c>
      <c r="F177" s="78">
        <v>1130</v>
      </c>
    </row>
    <row r="178" ht="82.5" customHeight="1"/>
    <row r="180" spans="1:6" ht="12">
      <c r="A180" s="298" t="s">
        <v>1089</v>
      </c>
      <c r="B180" s="298"/>
      <c r="C180" s="298"/>
      <c r="D180" s="298"/>
      <c r="E180" s="298"/>
      <c r="F180" s="298"/>
    </row>
    <row r="181" spans="1:6" ht="12" customHeight="1">
      <c r="A181" s="77">
        <v>142</v>
      </c>
      <c r="B181" s="82" t="s">
        <v>1090</v>
      </c>
      <c r="C181" s="83">
        <v>250</v>
      </c>
      <c r="D181" s="78">
        <v>380</v>
      </c>
      <c r="E181" s="78">
        <v>1000</v>
      </c>
      <c r="F181" s="78">
        <v>1635</v>
      </c>
    </row>
    <row r="182" spans="1:6" ht="12">
      <c r="A182" s="77">
        <v>143</v>
      </c>
      <c r="B182" s="82" t="s">
        <v>1091</v>
      </c>
      <c r="C182" s="83">
        <v>315</v>
      </c>
      <c r="D182" s="78">
        <v>380</v>
      </c>
      <c r="E182" s="78">
        <v>1000</v>
      </c>
      <c r="F182" s="78">
        <v>1860</v>
      </c>
    </row>
    <row r="183" spans="1:6" ht="12">
      <c r="A183" s="77">
        <v>144</v>
      </c>
      <c r="B183" s="82" t="s">
        <v>1092</v>
      </c>
      <c r="C183" s="83">
        <v>400</v>
      </c>
      <c r="D183" s="78">
        <v>380</v>
      </c>
      <c r="E183" s="78">
        <v>1000</v>
      </c>
      <c r="F183" s="78">
        <v>2100</v>
      </c>
    </row>
    <row r="184" spans="1:6" ht="12">
      <c r="A184" s="77">
        <v>145</v>
      </c>
      <c r="B184" s="82" t="s">
        <v>1093</v>
      </c>
      <c r="C184" s="83">
        <v>200</v>
      </c>
      <c r="D184" s="78">
        <v>380</v>
      </c>
      <c r="E184" s="78">
        <v>750</v>
      </c>
      <c r="F184" s="78">
        <v>1650</v>
      </c>
    </row>
    <row r="185" spans="1:6" ht="12">
      <c r="A185" s="77">
        <v>146</v>
      </c>
      <c r="B185" s="82" t="s">
        <v>1094</v>
      </c>
      <c r="C185" s="83">
        <v>250</v>
      </c>
      <c r="D185" s="78">
        <v>380</v>
      </c>
      <c r="E185" s="78">
        <v>750</v>
      </c>
      <c r="F185" s="78">
        <v>1860</v>
      </c>
    </row>
    <row r="186" spans="1:6" ht="12">
      <c r="A186" s="77">
        <v>147</v>
      </c>
      <c r="B186" s="82" t="s">
        <v>1095</v>
      </c>
      <c r="C186" s="83">
        <v>315</v>
      </c>
      <c r="D186" s="78">
        <v>380</v>
      </c>
      <c r="E186" s="78">
        <v>750</v>
      </c>
      <c r="F186" s="78">
        <v>2060</v>
      </c>
    </row>
    <row r="187" spans="1:6" ht="12">
      <c r="A187" s="77">
        <v>148</v>
      </c>
      <c r="B187" s="82" t="s">
        <v>1096</v>
      </c>
      <c r="C187" s="83">
        <v>160</v>
      </c>
      <c r="D187" s="78">
        <v>380</v>
      </c>
      <c r="E187" s="78">
        <v>600</v>
      </c>
      <c r="F187" s="78">
        <v>1700</v>
      </c>
    </row>
    <row r="188" spans="1:6" ht="12">
      <c r="A188" s="77">
        <v>149</v>
      </c>
      <c r="B188" s="82" t="s">
        <v>1097</v>
      </c>
      <c r="C188" s="83">
        <v>200</v>
      </c>
      <c r="D188" s="78">
        <v>380</v>
      </c>
      <c r="E188" s="78">
        <v>600</v>
      </c>
      <c r="F188" s="78">
        <v>1860</v>
      </c>
    </row>
    <row r="189" spans="1:6" ht="12">
      <c r="A189" s="77">
        <v>150</v>
      </c>
      <c r="B189" s="82" t="s">
        <v>1098</v>
      </c>
      <c r="C189" s="83">
        <v>250</v>
      </c>
      <c r="D189" s="78">
        <v>380</v>
      </c>
      <c r="E189" s="78">
        <v>600</v>
      </c>
      <c r="F189" s="78">
        <v>2160</v>
      </c>
    </row>
    <row r="190" spans="1:6" ht="12">
      <c r="A190" s="77">
        <v>151</v>
      </c>
      <c r="B190" s="82" t="s">
        <v>1099</v>
      </c>
      <c r="C190" s="83">
        <v>315</v>
      </c>
      <c r="D190" s="78">
        <v>380</v>
      </c>
      <c r="E190" s="78">
        <v>600</v>
      </c>
      <c r="F190" s="78">
        <v>2360</v>
      </c>
    </row>
    <row r="191" spans="1:6" ht="12">
      <c r="A191" s="77">
        <v>152</v>
      </c>
      <c r="B191" s="82" t="s">
        <v>1096</v>
      </c>
      <c r="C191" s="83">
        <v>132</v>
      </c>
      <c r="D191" s="78">
        <v>380</v>
      </c>
      <c r="E191" s="78">
        <v>500</v>
      </c>
      <c r="F191" s="78">
        <v>1740</v>
      </c>
    </row>
    <row r="192" spans="1:6" ht="12">
      <c r="A192" s="77">
        <v>153</v>
      </c>
      <c r="B192" s="82" t="s">
        <v>1100</v>
      </c>
      <c r="C192" s="83">
        <v>160</v>
      </c>
      <c r="D192" s="78">
        <v>380</v>
      </c>
      <c r="E192" s="78">
        <v>500</v>
      </c>
      <c r="F192" s="78">
        <v>1950</v>
      </c>
    </row>
    <row r="193" spans="1:6" ht="12">
      <c r="A193" s="77">
        <v>154</v>
      </c>
      <c r="B193" s="82" t="s">
        <v>1101</v>
      </c>
      <c r="C193" s="83">
        <v>200</v>
      </c>
      <c r="D193" s="78">
        <v>380</v>
      </c>
      <c r="E193" s="78">
        <v>500</v>
      </c>
      <c r="F193" s="78">
        <v>2140</v>
      </c>
    </row>
    <row r="194" spans="1:6" ht="12">
      <c r="A194" s="77">
        <v>155</v>
      </c>
      <c r="B194" s="82" t="s">
        <v>1102</v>
      </c>
      <c r="C194" s="83">
        <v>250</v>
      </c>
      <c r="D194" s="78">
        <v>380</v>
      </c>
      <c r="E194" s="78">
        <v>500</v>
      </c>
      <c r="F194" s="78">
        <v>2340</v>
      </c>
    </row>
    <row r="195" spans="1:6" ht="12">
      <c r="A195" s="77">
        <v>156</v>
      </c>
      <c r="B195" s="82" t="s">
        <v>1103</v>
      </c>
      <c r="C195" s="83">
        <v>315</v>
      </c>
      <c r="D195" s="78">
        <v>6000</v>
      </c>
      <c r="E195" s="78">
        <v>1000</v>
      </c>
      <c r="F195" s="78">
        <v>2105</v>
      </c>
    </row>
    <row r="196" spans="1:6" ht="12">
      <c r="A196" s="77">
        <v>157</v>
      </c>
      <c r="B196" s="82" t="s">
        <v>1104</v>
      </c>
      <c r="C196" s="83">
        <v>400</v>
      </c>
      <c r="D196" s="78">
        <v>6000</v>
      </c>
      <c r="E196" s="78">
        <v>1000</v>
      </c>
      <c r="F196" s="78">
        <v>2260</v>
      </c>
    </row>
    <row r="197" spans="1:6" ht="12">
      <c r="A197" s="77">
        <v>158</v>
      </c>
      <c r="B197" s="82" t="s">
        <v>1105</v>
      </c>
      <c r="C197" s="83">
        <v>500</v>
      </c>
      <c r="D197" s="78">
        <v>6000</v>
      </c>
      <c r="E197" s="78">
        <v>1000</v>
      </c>
      <c r="F197" s="78">
        <v>2440</v>
      </c>
    </row>
    <row r="198" spans="1:6" ht="12">
      <c r="A198" s="77">
        <v>159</v>
      </c>
      <c r="B198" s="82" t="s">
        <v>1106</v>
      </c>
      <c r="C198" s="83">
        <v>630</v>
      </c>
      <c r="D198" s="78">
        <v>6000</v>
      </c>
      <c r="E198" s="78">
        <v>1000</v>
      </c>
      <c r="F198" s="78">
        <v>2620</v>
      </c>
    </row>
    <row r="199" spans="1:6" ht="12">
      <c r="A199" s="77">
        <v>160</v>
      </c>
      <c r="B199" s="82" t="s">
        <v>1107</v>
      </c>
      <c r="C199" s="83">
        <v>800</v>
      </c>
      <c r="D199" s="78">
        <v>6000</v>
      </c>
      <c r="E199" s="78">
        <v>1000</v>
      </c>
      <c r="F199" s="78">
        <v>3145</v>
      </c>
    </row>
    <row r="200" spans="1:6" ht="12">
      <c r="A200" s="77">
        <v>161</v>
      </c>
      <c r="B200" s="82" t="s">
        <v>1108</v>
      </c>
      <c r="C200" s="83">
        <v>315</v>
      </c>
      <c r="D200" s="78">
        <v>6000</v>
      </c>
      <c r="E200" s="78">
        <v>750</v>
      </c>
      <c r="F200" s="78">
        <v>2330</v>
      </c>
    </row>
    <row r="201" spans="1:6" ht="12">
      <c r="A201" s="77">
        <v>162</v>
      </c>
      <c r="B201" s="82" t="s">
        <v>1109</v>
      </c>
      <c r="C201" s="83">
        <v>400</v>
      </c>
      <c r="D201" s="78">
        <v>6000</v>
      </c>
      <c r="E201" s="78">
        <v>750</v>
      </c>
      <c r="F201" s="78">
        <v>2525</v>
      </c>
    </row>
    <row r="202" spans="1:6" ht="12">
      <c r="A202" s="77">
        <v>163</v>
      </c>
      <c r="B202" s="82" t="s">
        <v>1110</v>
      </c>
      <c r="C202" s="83">
        <v>500</v>
      </c>
      <c r="D202" s="78">
        <v>6000</v>
      </c>
      <c r="E202" s="78">
        <v>750</v>
      </c>
      <c r="F202" s="78">
        <v>2850</v>
      </c>
    </row>
    <row r="203" spans="1:6" ht="12">
      <c r="A203" s="77">
        <v>164</v>
      </c>
      <c r="B203" s="82" t="s">
        <v>1111</v>
      </c>
      <c r="C203" s="83">
        <v>630</v>
      </c>
      <c r="D203" s="78">
        <v>6000</v>
      </c>
      <c r="E203" s="78">
        <v>750</v>
      </c>
      <c r="F203" s="78">
        <v>3230</v>
      </c>
    </row>
    <row r="204" spans="1:6" ht="12">
      <c r="A204" s="77">
        <v>165</v>
      </c>
      <c r="B204" s="82" t="s">
        <v>1112</v>
      </c>
      <c r="C204" s="83">
        <v>315</v>
      </c>
      <c r="D204" s="78">
        <v>6000</v>
      </c>
      <c r="E204" s="78">
        <v>600</v>
      </c>
      <c r="F204" s="78">
        <v>2510</v>
      </c>
    </row>
    <row r="205" spans="1:6" ht="12.75" customHeight="1">
      <c r="A205" s="77">
        <v>166</v>
      </c>
      <c r="B205" s="82" t="s">
        <v>1113</v>
      </c>
      <c r="C205" s="83">
        <v>400</v>
      </c>
      <c r="D205" s="78">
        <v>6000</v>
      </c>
      <c r="E205" s="78">
        <v>600</v>
      </c>
      <c r="F205" s="78">
        <v>2765</v>
      </c>
    </row>
    <row r="206" spans="1:6" ht="12.75" customHeight="1">
      <c r="A206" s="77">
        <v>167</v>
      </c>
      <c r="B206" s="82" t="s">
        <v>1114</v>
      </c>
      <c r="C206" s="83">
        <v>500</v>
      </c>
      <c r="D206" s="78">
        <v>6000</v>
      </c>
      <c r="E206" s="78">
        <v>600</v>
      </c>
      <c r="F206" s="78">
        <v>3125</v>
      </c>
    </row>
    <row r="207" spans="1:6" ht="12">
      <c r="A207" s="77">
        <v>168</v>
      </c>
      <c r="B207" s="82" t="s">
        <v>1115</v>
      </c>
      <c r="C207" s="83">
        <v>630</v>
      </c>
      <c r="D207" s="78">
        <v>6000</v>
      </c>
      <c r="E207" s="78">
        <v>1500</v>
      </c>
      <c r="F207" s="78">
        <v>2355</v>
      </c>
    </row>
    <row r="208" spans="1:6" ht="12">
      <c r="A208" s="77">
        <v>169</v>
      </c>
      <c r="B208" s="82" t="s">
        <v>1116</v>
      </c>
      <c r="C208" s="83">
        <v>800</v>
      </c>
      <c r="D208" s="78">
        <v>6000</v>
      </c>
      <c r="E208" s="78">
        <v>1500</v>
      </c>
      <c r="F208" s="78">
        <v>2665</v>
      </c>
    </row>
    <row r="209" spans="1:6" ht="12">
      <c r="A209" s="77">
        <v>170</v>
      </c>
      <c r="B209" s="82" t="s">
        <v>1117</v>
      </c>
      <c r="C209" s="83">
        <v>1000</v>
      </c>
      <c r="D209" s="78">
        <v>6000</v>
      </c>
      <c r="E209" s="78">
        <v>1500</v>
      </c>
      <c r="F209" s="78">
        <v>3110</v>
      </c>
    </row>
    <row r="210" spans="1:6" ht="12.75" customHeight="1">
      <c r="A210" s="298" t="s">
        <v>1118</v>
      </c>
      <c r="B210" s="298"/>
      <c r="C210" s="298"/>
      <c r="D210" s="298"/>
      <c r="E210" s="298"/>
      <c r="F210" s="298"/>
    </row>
    <row r="211" spans="1:6" ht="12.75" customHeight="1">
      <c r="A211" s="77">
        <v>171</v>
      </c>
      <c r="B211" s="82" t="s">
        <v>1119</v>
      </c>
      <c r="C211" s="83">
        <v>30</v>
      </c>
      <c r="D211" s="78">
        <v>380</v>
      </c>
      <c r="E211" s="78">
        <v>188</v>
      </c>
      <c r="F211" s="78">
        <v>1950</v>
      </c>
    </row>
    <row r="212" spans="1:6" ht="12">
      <c r="A212" s="77">
        <v>172</v>
      </c>
      <c r="B212" s="82" t="s">
        <v>1120</v>
      </c>
      <c r="C212" s="83">
        <v>30</v>
      </c>
      <c r="D212" s="78">
        <v>380</v>
      </c>
      <c r="E212" s="78">
        <v>188</v>
      </c>
      <c r="F212" s="78">
        <v>1950</v>
      </c>
    </row>
    <row r="213" spans="1:6" ht="12">
      <c r="A213" s="77">
        <v>173</v>
      </c>
      <c r="B213" s="82" t="s">
        <v>1121</v>
      </c>
      <c r="C213" s="83">
        <v>75</v>
      </c>
      <c r="D213" s="78">
        <v>380</v>
      </c>
      <c r="E213" s="78">
        <v>177</v>
      </c>
      <c r="F213" s="78">
        <v>2700</v>
      </c>
    </row>
    <row r="214" spans="1:6" ht="12">
      <c r="A214" s="77">
        <v>174</v>
      </c>
      <c r="B214" s="82" t="s">
        <v>1122</v>
      </c>
      <c r="C214" s="83">
        <v>75</v>
      </c>
      <c r="D214" s="78">
        <v>380</v>
      </c>
      <c r="E214" s="78">
        <v>177</v>
      </c>
      <c r="F214" s="78">
        <v>2700</v>
      </c>
    </row>
    <row r="215" spans="1:6" ht="12">
      <c r="A215" s="298" t="s">
        <v>1123</v>
      </c>
      <c r="B215" s="298"/>
      <c r="C215" s="298"/>
      <c r="D215" s="298"/>
      <c r="E215" s="298"/>
      <c r="F215" s="298"/>
    </row>
    <row r="216" spans="1:6" ht="12" customHeight="1">
      <c r="A216" s="77">
        <v>175</v>
      </c>
      <c r="B216" s="82" t="s">
        <v>1124</v>
      </c>
      <c r="C216" s="83">
        <v>200</v>
      </c>
      <c r="D216" s="78">
        <v>380</v>
      </c>
      <c r="E216" s="78">
        <v>500</v>
      </c>
      <c r="F216" s="78">
        <v>1810</v>
      </c>
    </row>
    <row r="217" spans="1:6" ht="12">
      <c r="A217" s="77">
        <v>176</v>
      </c>
      <c r="B217" s="82" t="s">
        <v>1125</v>
      </c>
      <c r="C217" s="83">
        <v>200</v>
      </c>
      <c r="D217" s="78">
        <v>380</v>
      </c>
      <c r="E217" s="78">
        <v>500</v>
      </c>
      <c r="F217" s="78">
        <v>1860</v>
      </c>
    </row>
    <row r="218" spans="1:6" ht="12">
      <c r="A218" s="77">
        <v>177</v>
      </c>
      <c r="B218" s="82" t="s">
        <v>1126</v>
      </c>
      <c r="C218" s="83" t="s">
        <v>1127</v>
      </c>
      <c r="D218" s="78">
        <v>380</v>
      </c>
      <c r="E218" s="78" t="s">
        <v>1128</v>
      </c>
      <c r="F218" s="78">
        <v>1305</v>
      </c>
    </row>
    <row r="219" spans="1:6" ht="12.75" customHeight="1">
      <c r="A219" s="77">
        <v>178</v>
      </c>
      <c r="B219" s="82" t="s">
        <v>1129</v>
      </c>
      <c r="C219" s="83" t="s">
        <v>1130</v>
      </c>
      <c r="D219" s="78">
        <v>380</v>
      </c>
      <c r="E219" s="78" t="s">
        <v>1128</v>
      </c>
      <c r="F219" s="78">
        <v>1305</v>
      </c>
    </row>
    <row r="220" spans="1:6" ht="12.75" customHeight="1">
      <c r="A220" s="77">
        <v>179</v>
      </c>
      <c r="B220" s="82" t="s">
        <v>1131</v>
      </c>
      <c r="C220" s="83">
        <v>90</v>
      </c>
      <c r="D220" s="78">
        <v>380</v>
      </c>
      <c r="E220" s="78">
        <v>600</v>
      </c>
      <c r="F220" s="78"/>
    </row>
    <row r="221" spans="1:6" ht="12">
      <c r="A221" s="77">
        <v>180</v>
      </c>
      <c r="B221" s="82" t="s">
        <v>1132</v>
      </c>
      <c r="C221" s="83">
        <v>90</v>
      </c>
      <c r="D221" s="78">
        <v>380</v>
      </c>
      <c r="E221" s="78">
        <v>1000</v>
      </c>
      <c r="F221" s="78">
        <v>525</v>
      </c>
    </row>
    <row r="222" spans="1:6" ht="12.75" customHeight="1">
      <c r="A222" s="77">
        <v>181</v>
      </c>
      <c r="B222" s="82" t="s">
        <v>1133</v>
      </c>
      <c r="C222" s="83">
        <v>132</v>
      </c>
      <c r="D222" s="78">
        <v>380</v>
      </c>
      <c r="E222" s="78">
        <v>500</v>
      </c>
      <c r="F222" s="78">
        <v>1000</v>
      </c>
    </row>
    <row r="223" spans="1:6" ht="12.75" customHeight="1">
      <c r="A223" s="77">
        <v>182</v>
      </c>
      <c r="B223" s="82" t="s">
        <v>1134</v>
      </c>
      <c r="C223" s="83">
        <v>315</v>
      </c>
      <c r="D223" s="78">
        <v>600</v>
      </c>
      <c r="E223" s="78">
        <v>500</v>
      </c>
      <c r="F223" s="78">
        <v>3000</v>
      </c>
    </row>
    <row r="224" spans="1:6" ht="12">
      <c r="A224" s="298" t="s">
        <v>1135</v>
      </c>
      <c r="B224" s="298"/>
      <c r="C224" s="298"/>
      <c r="D224" s="298"/>
      <c r="E224" s="298"/>
      <c r="F224" s="298"/>
    </row>
    <row r="225" spans="1:6" ht="12" customHeight="1">
      <c r="A225" s="77">
        <v>183</v>
      </c>
      <c r="B225" s="82" t="s">
        <v>1136</v>
      </c>
      <c r="C225" s="83">
        <v>250</v>
      </c>
      <c r="D225" s="78">
        <v>6000</v>
      </c>
      <c r="E225" s="78" t="s">
        <v>1137</v>
      </c>
      <c r="F225" s="78">
        <v>4526</v>
      </c>
    </row>
    <row r="226" spans="1:6" ht="12">
      <c r="A226" s="77">
        <v>184</v>
      </c>
      <c r="B226" s="82" t="s">
        <v>1138</v>
      </c>
      <c r="C226" s="83">
        <v>400</v>
      </c>
      <c r="D226" s="78">
        <v>6000</v>
      </c>
      <c r="E226" s="78" t="s">
        <v>1139</v>
      </c>
      <c r="F226" s="78">
        <v>4716</v>
      </c>
    </row>
    <row r="227" spans="1:6" ht="12">
      <c r="A227" s="298" t="s">
        <v>1140</v>
      </c>
      <c r="B227" s="298"/>
      <c r="C227" s="298"/>
      <c r="D227" s="298"/>
      <c r="E227" s="298"/>
      <c r="F227" s="298"/>
    </row>
    <row r="228" spans="1:6" ht="12.75" customHeight="1">
      <c r="A228" s="77">
        <v>185</v>
      </c>
      <c r="B228" s="82" t="s">
        <v>1141</v>
      </c>
      <c r="C228" s="83">
        <v>500</v>
      </c>
      <c r="D228" s="78">
        <v>6000</v>
      </c>
      <c r="E228" s="78">
        <v>750</v>
      </c>
      <c r="F228" s="78">
        <v>4018</v>
      </c>
    </row>
    <row r="229" spans="1:6" ht="12">
      <c r="A229" s="77">
        <v>186</v>
      </c>
      <c r="B229" s="82" t="s">
        <v>1142</v>
      </c>
      <c r="C229" s="83">
        <v>630</v>
      </c>
      <c r="D229" s="78">
        <v>6000</v>
      </c>
      <c r="E229" s="78">
        <v>750</v>
      </c>
      <c r="F229" s="78">
        <v>4508</v>
      </c>
    </row>
    <row r="230" spans="1:6" ht="12">
      <c r="A230" s="77">
        <v>187</v>
      </c>
      <c r="B230" s="82" t="s">
        <v>1143</v>
      </c>
      <c r="C230" s="83">
        <v>560</v>
      </c>
      <c r="D230" s="78">
        <v>6000</v>
      </c>
      <c r="E230" s="78">
        <v>750</v>
      </c>
      <c r="F230" s="78">
        <v>5000</v>
      </c>
    </row>
    <row r="231" spans="1:6" ht="12">
      <c r="A231" s="84">
        <v>188</v>
      </c>
      <c r="B231" s="82" t="s">
        <v>1144</v>
      </c>
      <c r="C231" s="83">
        <v>315</v>
      </c>
      <c r="D231" s="78">
        <v>6000</v>
      </c>
      <c r="E231" s="78">
        <v>1000</v>
      </c>
      <c r="F231" s="78">
        <v>2785</v>
      </c>
    </row>
    <row r="232" spans="1:6" ht="12">
      <c r="A232" s="84">
        <v>189</v>
      </c>
      <c r="B232" s="82" t="s">
        <v>1145</v>
      </c>
      <c r="C232" s="83">
        <v>315</v>
      </c>
      <c r="D232" s="78">
        <v>6000</v>
      </c>
      <c r="E232" s="78">
        <v>1000</v>
      </c>
      <c r="F232" s="78">
        <v>4508</v>
      </c>
    </row>
    <row r="233" spans="1:6" ht="12">
      <c r="A233" s="298" t="s">
        <v>1146</v>
      </c>
      <c r="B233" s="298"/>
      <c r="C233" s="298"/>
      <c r="D233" s="298"/>
      <c r="E233" s="298"/>
      <c r="F233" s="298"/>
    </row>
    <row r="234" spans="1:6" ht="12">
      <c r="A234" s="84">
        <v>190</v>
      </c>
      <c r="B234" s="82" t="s">
        <v>1147</v>
      </c>
      <c r="C234" s="83">
        <v>125</v>
      </c>
      <c r="D234" s="78">
        <v>400</v>
      </c>
      <c r="E234" s="78">
        <v>500</v>
      </c>
      <c r="F234" s="78">
        <v>1805</v>
      </c>
    </row>
  </sheetData>
  <sheetProtection selectLockedCells="1" selectUnlockedCells="1"/>
  <mergeCells count="30">
    <mergeCell ref="A233:F233"/>
    <mergeCell ref="A224:F224"/>
    <mergeCell ref="A227:F227"/>
    <mergeCell ref="A210:F210"/>
    <mergeCell ref="A215:F215"/>
    <mergeCell ref="A180:F180"/>
    <mergeCell ref="A151:F151"/>
    <mergeCell ref="A159:A160"/>
    <mergeCell ref="B159:B160"/>
    <mergeCell ref="C159:C160"/>
    <mergeCell ref="D159:D160"/>
    <mergeCell ref="E159:E160"/>
    <mergeCell ref="F159:F160"/>
    <mergeCell ref="F128:F129"/>
    <mergeCell ref="A130:F130"/>
    <mergeCell ref="A128:A129"/>
    <mergeCell ref="B128:B129"/>
    <mergeCell ref="C128:C129"/>
    <mergeCell ref="D128:D129"/>
    <mergeCell ref="E128:E129"/>
    <mergeCell ref="A76:F76"/>
    <mergeCell ref="A95:F95"/>
    <mergeCell ref="A61:F61"/>
    <mergeCell ref="F1:F2"/>
    <mergeCell ref="A3:F3"/>
    <mergeCell ref="A1:A2"/>
    <mergeCell ref="B1:B2"/>
    <mergeCell ref="C1:C2"/>
    <mergeCell ref="D1:D2"/>
    <mergeCell ref="E1:E2"/>
  </mergeCells>
  <printOptions/>
  <pageMargins left="0.57" right="0.68" top="0.43" bottom="1.0631944444444446" header="0.3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0"/>
  <sheetViews>
    <sheetView zoomScale="130" zoomScaleNormal="130" workbookViewId="0" topLeftCell="A1">
      <selection activeCell="H55" sqref="H55"/>
    </sheetView>
  </sheetViews>
  <sheetFormatPr defaultColWidth="8.8515625" defaultRowHeight="12.75"/>
  <cols>
    <col min="1" max="1" width="13.421875" style="0" customWidth="1"/>
    <col min="2" max="2" width="7.421875" style="0" customWidth="1"/>
    <col min="3" max="3" width="8.7109375" style="0" customWidth="1"/>
    <col min="4" max="4" width="12.8515625" style="0" customWidth="1"/>
    <col min="5" max="5" width="7.28125" style="0" customWidth="1"/>
    <col min="6" max="6" width="7.7109375" style="0" customWidth="1"/>
  </cols>
  <sheetData>
    <row r="1" spans="1:6" ht="21.75" customHeight="1">
      <c r="A1" s="294" t="s">
        <v>1148</v>
      </c>
      <c r="B1" s="294"/>
      <c r="C1" s="294"/>
      <c r="D1" s="294"/>
      <c r="E1" s="294"/>
      <c r="F1" s="294"/>
    </row>
    <row r="2" spans="1:6" ht="18.75" customHeight="1">
      <c r="A2" s="299" t="s">
        <v>1149</v>
      </c>
      <c r="B2" s="299" t="s">
        <v>1150</v>
      </c>
      <c r="C2" s="299" t="s">
        <v>1151</v>
      </c>
      <c r="D2" s="299" t="s">
        <v>1149</v>
      </c>
      <c r="E2" s="299" t="s">
        <v>1152</v>
      </c>
      <c r="F2" s="299" t="s">
        <v>1151</v>
      </c>
    </row>
    <row r="3" spans="1:6" ht="15.75" customHeight="1">
      <c r="A3" s="299"/>
      <c r="B3" s="299"/>
      <c r="C3" s="299"/>
      <c r="D3" s="299"/>
      <c r="E3" s="299"/>
      <c r="F3" s="299"/>
    </row>
    <row r="4" spans="1:6" ht="15" customHeight="1">
      <c r="A4" s="299" t="s">
        <v>1153</v>
      </c>
      <c r="B4" s="299"/>
      <c r="C4" s="299"/>
      <c r="D4" s="299" t="s">
        <v>1154</v>
      </c>
      <c r="E4" s="299"/>
      <c r="F4" s="299"/>
    </row>
    <row r="5" spans="1:6" ht="13.5" customHeight="1">
      <c r="A5" s="168" t="s">
        <v>1155</v>
      </c>
      <c r="B5" s="173">
        <v>1.4</v>
      </c>
      <c r="C5" s="174">
        <v>1000</v>
      </c>
      <c r="D5" s="168" t="s">
        <v>1156</v>
      </c>
      <c r="E5" s="173">
        <v>1.4</v>
      </c>
      <c r="F5" s="174">
        <v>920</v>
      </c>
    </row>
    <row r="6" spans="1:6" ht="12">
      <c r="A6" s="168" t="s">
        <v>1157</v>
      </c>
      <c r="B6" s="173">
        <v>2.2</v>
      </c>
      <c r="C6" s="174">
        <v>1000</v>
      </c>
      <c r="D6" s="168" t="s">
        <v>1158</v>
      </c>
      <c r="E6" s="173">
        <v>2.2</v>
      </c>
      <c r="F6" s="174">
        <v>915</v>
      </c>
    </row>
    <row r="7" spans="1:6" ht="12">
      <c r="A7" s="168" t="s">
        <v>1159</v>
      </c>
      <c r="B7" s="173">
        <v>3.5</v>
      </c>
      <c r="C7" s="174">
        <v>1000</v>
      </c>
      <c r="D7" s="168" t="s">
        <v>1160</v>
      </c>
      <c r="E7" s="173">
        <v>3.5</v>
      </c>
      <c r="F7" s="174">
        <v>1000</v>
      </c>
    </row>
    <row r="8" spans="1:6" ht="12">
      <c r="A8" s="168" t="s">
        <v>1161</v>
      </c>
      <c r="B8" s="173">
        <v>5</v>
      </c>
      <c r="C8" s="174">
        <v>1000</v>
      </c>
      <c r="D8" s="168" t="s">
        <v>1162</v>
      </c>
      <c r="E8" s="173">
        <v>5</v>
      </c>
      <c r="F8" s="174">
        <v>1000</v>
      </c>
    </row>
    <row r="9" spans="1:6" ht="12.75" customHeight="1">
      <c r="A9" s="168" t="s">
        <v>1163</v>
      </c>
      <c r="B9" s="173">
        <v>5.5</v>
      </c>
      <c r="C9" s="174">
        <v>925</v>
      </c>
      <c r="D9" s="168" t="s">
        <v>1164</v>
      </c>
      <c r="E9" s="173">
        <v>5.5</v>
      </c>
      <c r="F9" s="174">
        <v>900</v>
      </c>
    </row>
    <row r="10" spans="1:6" ht="14.25" customHeight="1">
      <c r="A10" s="168" t="s">
        <v>1165</v>
      </c>
      <c r="B10" s="173">
        <v>7.5</v>
      </c>
      <c r="C10" s="174">
        <v>935</v>
      </c>
      <c r="D10" s="168" t="s">
        <v>1166</v>
      </c>
      <c r="E10" s="173">
        <v>7.5</v>
      </c>
      <c r="F10" s="174">
        <v>880</v>
      </c>
    </row>
    <row r="11" spans="1:6" ht="12">
      <c r="A11" s="168" t="s">
        <v>1167</v>
      </c>
      <c r="B11" s="173">
        <v>11</v>
      </c>
      <c r="C11" s="174">
        <v>945</v>
      </c>
      <c r="D11" s="168" t="s">
        <v>1168</v>
      </c>
      <c r="E11" s="173">
        <v>11</v>
      </c>
      <c r="F11" s="174">
        <v>915</v>
      </c>
    </row>
    <row r="12" spans="1:6" ht="12">
      <c r="A12" s="168" t="s">
        <v>1169</v>
      </c>
      <c r="B12" s="173">
        <v>7.5</v>
      </c>
      <c r="C12" s="174">
        <v>700</v>
      </c>
      <c r="D12" s="168" t="s">
        <v>1170</v>
      </c>
      <c r="E12" s="173">
        <v>7.5</v>
      </c>
      <c r="F12" s="174">
        <v>695</v>
      </c>
    </row>
    <row r="13" spans="1:6" ht="14.25" customHeight="1">
      <c r="A13" s="168" t="s">
        <v>1171</v>
      </c>
      <c r="B13" s="173">
        <v>15</v>
      </c>
      <c r="C13" s="174">
        <v>950</v>
      </c>
      <c r="D13" s="168" t="s">
        <v>1172</v>
      </c>
      <c r="E13" s="173">
        <v>15</v>
      </c>
      <c r="F13" s="174">
        <v>915</v>
      </c>
    </row>
    <row r="14" spans="1:6" ht="12">
      <c r="A14" s="168" t="s">
        <v>1173</v>
      </c>
      <c r="B14" s="173">
        <v>11</v>
      </c>
      <c r="C14" s="174">
        <v>710</v>
      </c>
      <c r="D14" s="168" t="s">
        <v>1174</v>
      </c>
      <c r="E14" s="173">
        <v>11</v>
      </c>
      <c r="F14" s="174">
        <v>700</v>
      </c>
    </row>
    <row r="15" spans="1:6" ht="14.25" customHeight="1">
      <c r="A15" s="168" t="s">
        <v>1175</v>
      </c>
      <c r="B15" s="173">
        <v>22</v>
      </c>
      <c r="C15" s="174">
        <v>960</v>
      </c>
      <c r="D15" s="168" t="s">
        <v>1176</v>
      </c>
      <c r="E15" s="173">
        <v>22</v>
      </c>
      <c r="F15" s="174">
        <v>935</v>
      </c>
    </row>
    <row r="16" spans="1:6" ht="13.5" customHeight="1">
      <c r="A16" s="168" t="s">
        <v>1177</v>
      </c>
      <c r="B16" s="173">
        <v>30</v>
      </c>
      <c r="C16" s="174">
        <v>960</v>
      </c>
      <c r="D16" s="168" t="s">
        <v>1178</v>
      </c>
      <c r="E16" s="173">
        <v>30</v>
      </c>
      <c r="F16" s="174">
        <v>945</v>
      </c>
    </row>
    <row r="17" spans="1:6" ht="12.75" customHeight="1">
      <c r="A17" s="168" t="s">
        <v>1179</v>
      </c>
      <c r="B17" s="173">
        <v>15</v>
      </c>
      <c r="C17" s="174">
        <v>720</v>
      </c>
      <c r="D17" s="168" t="s">
        <v>1180</v>
      </c>
      <c r="E17" s="173">
        <v>15</v>
      </c>
      <c r="F17" s="174">
        <v>705</v>
      </c>
    </row>
    <row r="18" spans="1:6" ht="12">
      <c r="A18" s="168" t="s">
        <v>1181</v>
      </c>
      <c r="B18" s="173">
        <v>22</v>
      </c>
      <c r="C18" s="174">
        <v>715</v>
      </c>
      <c r="D18" s="168" t="s">
        <v>1181</v>
      </c>
      <c r="E18" s="173">
        <v>22</v>
      </c>
      <c r="F18" s="174">
        <v>700</v>
      </c>
    </row>
    <row r="19" spans="1:6" ht="12">
      <c r="A19" s="168" t="s">
        <v>1182</v>
      </c>
      <c r="B19" s="173">
        <v>22</v>
      </c>
      <c r="C19" s="174">
        <v>960</v>
      </c>
      <c r="D19" s="168" t="s">
        <v>1183</v>
      </c>
      <c r="E19" s="173">
        <v>22</v>
      </c>
      <c r="F19" s="174">
        <v>935</v>
      </c>
    </row>
    <row r="20" spans="1:6" ht="12">
      <c r="A20" s="168" t="s">
        <v>1184</v>
      </c>
      <c r="B20" s="173">
        <v>15</v>
      </c>
      <c r="C20" s="174">
        <v>720</v>
      </c>
      <c r="D20" s="168" t="s">
        <v>1185</v>
      </c>
      <c r="E20" s="173">
        <v>15</v>
      </c>
      <c r="F20" s="174">
        <v>705</v>
      </c>
    </row>
    <row r="21" spans="1:6" ht="12">
      <c r="A21" s="168" t="s">
        <v>1186</v>
      </c>
      <c r="B21" s="173">
        <v>30</v>
      </c>
      <c r="C21" s="174">
        <v>960</v>
      </c>
      <c r="D21" s="168" t="s">
        <v>1187</v>
      </c>
      <c r="E21" s="173">
        <v>30</v>
      </c>
      <c r="F21" s="174">
        <v>945</v>
      </c>
    </row>
    <row r="22" spans="1:6" ht="11.25" customHeight="1">
      <c r="A22" s="168" t="s">
        <v>1188</v>
      </c>
      <c r="B22" s="173">
        <v>22</v>
      </c>
      <c r="C22" s="174">
        <v>715</v>
      </c>
      <c r="D22" s="168" t="s">
        <v>1189</v>
      </c>
      <c r="E22" s="173">
        <v>22</v>
      </c>
      <c r="F22" s="174">
        <v>700</v>
      </c>
    </row>
    <row r="23" spans="1:6" ht="12.75" customHeight="1">
      <c r="A23" s="168" t="s">
        <v>1190</v>
      </c>
      <c r="B23" s="173">
        <v>55</v>
      </c>
      <c r="C23" s="174">
        <v>955</v>
      </c>
      <c r="D23" s="168" t="s">
        <v>1191</v>
      </c>
      <c r="E23" s="173">
        <v>37</v>
      </c>
      <c r="F23" s="174">
        <v>930</v>
      </c>
    </row>
    <row r="24" spans="1:6" ht="12">
      <c r="A24" s="168" t="s">
        <v>1192</v>
      </c>
      <c r="B24" s="173">
        <v>37</v>
      </c>
      <c r="C24" s="174">
        <v>955</v>
      </c>
      <c r="D24" s="168" t="s">
        <v>1193</v>
      </c>
      <c r="E24" s="173">
        <v>55</v>
      </c>
      <c r="F24" s="174">
        <v>925</v>
      </c>
    </row>
    <row r="25" spans="1:6" ht="12">
      <c r="A25" s="168" t="s">
        <v>1194</v>
      </c>
      <c r="B25" s="173">
        <v>37</v>
      </c>
      <c r="C25" s="174">
        <v>725</v>
      </c>
      <c r="D25" s="168" t="s">
        <v>1195</v>
      </c>
      <c r="E25" s="176" t="s">
        <v>1196</v>
      </c>
      <c r="F25" s="174">
        <v>700</v>
      </c>
    </row>
    <row r="26" spans="1:6" ht="12">
      <c r="A26" s="168" t="s">
        <v>1197</v>
      </c>
      <c r="B26" s="176" t="s">
        <v>1196</v>
      </c>
      <c r="C26" s="174">
        <v>715</v>
      </c>
      <c r="D26" s="168" t="s">
        <v>1198</v>
      </c>
      <c r="E26" s="173">
        <v>37</v>
      </c>
      <c r="F26" s="175">
        <v>700</v>
      </c>
    </row>
    <row r="27" spans="1:6" ht="12">
      <c r="A27" s="168" t="s">
        <v>1199</v>
      </c>
      <c r="B27" s="173">
        <v>37</v>
      </c>
      <c r="C27" s="174">
        <v>955</v>
      </c>
      <c r="D27" s="168" t="s">
        <v>1200</v>
      </c>
      <c r="E27" s="177">
        <v>37</v>
      </c>
      <c r="F27" s="174">
        <v>930</v>
      </c>
    </row>
    <row r="28" spans="1:6" ht="12">
      <c r="A28" s="168" t="s">
        <v>1201</v>
      </c>
      <c r="B28" s="173">
        <v>30</v>
      </c>
      <c r="C28" s="174">
        <v>715</v>
      </c>
      <c r="D28" s="168" t="s">
        <v>1202</v>
      </c>
      <c r="E28" s="173">
        <v>30</v>
      </c>
      <c r="F28" s="174">
        <v>700</v>
      </c>
    </row>
    <row r="29" spans="1:6" ht="12">
      <c r="A29" s="168" t="s">
        <v>1203</v>
      </c>
      <c r="B29" s="173">
        <v>55</v>
      </c>
      <c r="C29" s="174">
        <v>955</v>
      </c>
      <c r="D29" s="168" t="s">
        <v>1204</v>
      </c>
      <c r="E29" s="173">
        <v>55</v>
      </c>
      <c r="F29" s="174">
        <v>925</v>
      </c>
    </row>
    <row r="30" spans="1:6" ht="12">
      <c r="A30" s="168" t="s">
        <v>1205</v>
      </c>
      <c r="B30" s="173">
        <v>37</v>
      </c>
      <c r="C30" s="174">
        <v>725</v>
      </c>
      <c r="D30" s="168" t="s">
        <v>1206</v>
      </c>
      <c r="E30" s="173">
        <v>37</v>
      </c>
      <c r="F30" s="174">
        <v>700</v>
      </c>
    </row>
    <row r="31" spans="1:6" ht="13.5" customHeight="1">
      <c r="A31" s="168" t="s">
        <v>1207</v>
      </c>
      <c r="B31" s="176" t="s">
        <v>1208</v>
      </c>
      <c r="C31" s="174">
        <v>955</v>
      </c>
      <c r="D31" s="301" t="s">
        <v>1209</v>
      </c>
      <c r="E31" s="301"/>
      <c r="F31" s="301"/>
    </row>
    <row r="32" spans="1:6" ht="12.75" customHeight="1">
      <c r="A32" s="168" t="s">
        <v>1210</v>
      </c>
      <c r="B32" s="173">
        <v>110</v>
      </c>
      <c r="C32" s="174">
        <v>970</v>
      </c>
      <c r="D32" s="301"/>
      <c r="E32" s="301"/>
      <c r="F32" s="301"/>
    </row>
    <row r="33" spans="1:6" ht="14.25" customHeight="1">
      <c r="A33" s="168" t="s">
        <v>1211</v>
      </c>
      <c r="B33" s="173">
        <v>55</v>
      </c>
      <c r="C33" s="174">
        <v>720</v>
      </c>
      <c r="D33" s="301"/>
      <c r="E33" s="301"/>
      <c r="F33" s="301"/>
    </row>
    <row r="34" spans="1:6" ht="14.25" customHeight="1">
      <c r="A34" s="168" t="s">
        <v>1211</v>
      </c>
      <c r="B34" s="173">
        <v>75</v>
      </c>
      <c r="C34" s="174">
        <v>725</v>
      </c>
      <c r="D34" s="301" t="s">
        <v>1212</v>
      </c>
      <c r="E34" s="301"/>
      <c r="F34" s="301"/>
    </row>
    <row r="35" spans="1:6" ht="15" customHeight="1">
      <c r="A35" s="168" t="s">
        <v>1213</v>
      </c>
      <c r="B35" s="173">
        <v>90</v>
      </c>
      <c r="C35" s="174">
        <v>725</v>
      </c>
      <c r="D35" s="301" t="s">
        <v>1214</v>
      </c>
      <c r="E35" s="301"/>
      <c r="F35" s="301"/>
    </row>
    <row r="36" spans="1:6" ht="12">
      <c r="A36" s="168" t="s">
        <v>1215</v>
      </c>
      <c r="B36" s="173">
        <v>45</v>
      </c>
      <c r="C36" s="174">
        <v>570</v>
      </c>
      <c r="D36" s="301"/>
      <c r="E36" s="301"/>
      <c r="F36" s="301"/>
    </row>
    <row r="37" spans="1:6" ht="15" customHeight="1">
      <c r="A37" s="168" t="s">
        <v>1216</v>
      </c>
      <c r="B37" s="176" t="s">
        <v>1217</v>
      </c>
      <c r="C37" s="174">
        <v>575</v>
      </c>
      <c r="D37" s="302" t="s">
        <v>1218</v>
      </c>
      <c r="E37" s="302"/>
      <c r="F37" s="302"/>
    </row>
    <row r="38" spans="1:6" ht="13.5" customHeight="1">
      <c r="A38" s="168" t="s">
        <v>1219</v>
      </c>
      <c r="B38" s="176" t="s">
        <v>1208</v>
      </c>
      <c r="C38" s="174">
        <v>575</v>
      </c>
      <c r="D38" s="302" t="s">
        <v>1220</v>
      </c>
      <c r="E38" s="302"/>
      <c r="F38" s="302"/>
    </row>
    <row r="39" spans="1:6" ht="12.75" customHeight="1">
      <c r="A39" s="168" t="s">
        <v>1221</v>
      </c>
      <c r="B39" s="176" t="s">
        <v>1208</v>
      </c>
      <c r="C39" s="174">
        <v>955</v>
      </c>
      <c r="D39" s="302" t="s">
        <v>1222</v>
      </c>
      <c r="E39" s="302"/>
      <c r="F39" s="302"/>
    </row>
    <row r="40" spans="1:6" ht="12.75" customHeight="1">
      <c r="A40" s="168" t="s">
        <v>1223</v>
      </c>
      <c r="B40" s="176" t="s">
        <v>1224</v>
      </c>
      <c r="C40" s="174">
        <v>570</v>
      </c>
      <c r="D40" s="302" t="s">
        <v>1225</v>
      </c>
      <c r="E40" s="302"/>
      <c r="F40" s="302"/>
    </row>
    <row r="41" spans="1:6" ht="12.75" customHeight="1">
      <c r="A41" s="168" t="s">
        <v>1226</v>
      </c>
      <c r="B41" s="176" t="s">
        <v>1217</v>
      </c>
      <c r="C41" s="174">
        <v>575</v>
      </c>
      <c r="D41" s="302" t="s">
        <v>1227</v>
      </c>
      <c r="E41" s="302"/>
      <c r="F41" s="302"/>
    </row>
    <row r="42" spans="1:6" ht="12.75" customHeight="1">
      <c r="A42" s="168" t="s">
        <v>1228</v>
      </c>
      <c r="B42" s="176" t="s">
        <v>1229</v>
      </c>
      <c r="C42" s="174">
        <v>970</v>
      </c>
      <c r="D42" s="302" t="s">
        <v>1230</v>
      </c>
      <c r="E42" s="302"/>
      <c r="F42" s="302"/>
    </row>
    <row r="43" spans="1:6" ht="12">
      <c r="A43" s="168" t="s">
        <v>1231</v>
      </c>
      <c r="B43" s="176" t="s">
        <v>1208</v>
      </c>
      <c r="C43" s="174">
        <v>575</v>
      </c>
      <c r="D43" s="300"/>
      <c r="E43" s="300"/>
      <c r="F43" s="300"/>
    </row>
    <row r="44" ht="165.75" customHeight="1"/>
    <row r="45" spans="1:6" ht="27" customHeight="1">
      <c r="A45" s="294" t="s">
        <v>1232</v>
      </c>
      <c r="B45" s="294"/>
      <c r="C45" s="294"/>
      <c r="D45" s="294"/>
      <c r="E45" s="294"/>
      <c r="F45" s="294"/>
    </row>
    <row r="46" spans="1:6" ht="22.5" customHeight="1">
      <c r="A46" s="299" t="s">
        <v>1149</v>
      </c>
      <c r="B46" s="299" t="s">
        <v>1150</v>
      </c>
      <c r="C46" s="299" t="s">
        <v>1151</v>
      </c>
      <c r="D46" s="299" t="s">
        <v>1149</v>
      </c>
      <c r="E46" s="299" t="s">
        <v>1152</v>
      </c>
      <c r="F46" s="299" t="s">
        <v>1151</v>
      </c>
    </row>
    <row r="47" spans="1:6" ht="20.25" customHeight="1">
      <c r="A47" s="299"/>
      <c r="B47" s="299"/>
      <c r="C47" s="299"/>
      <c r="D47" s="299"/>
      <c r="E47" s="299"/>
      <c r="F47" s="299"/>
    </row>
    <row r="48" spans="1:6" ht="12">
      <c r="A48" s="169" t="s">
        <v>1233</v>
      </c>
      <c r="B48" s="170">
        <v>11</v>
      </c>
      <c r="C48" s="171">
        <v>1000</v>
      </c>
      <c r="D48" s="169" t="s">
        <v>1234</v>
      </c>
      <c r="E48" s="170">
        <v>55</v>
      </c>
      <c r="F48" s="171">
        <v>1000</v>
      </c>
    </row>
    <row r="49" spans="1:6" ht="12">
      <c r="A49" s="169" t="s">
        <v>1235</v>
      </c>
      <c r="B49" s="170">
        <v>7.5</v>
      </c>
      <c r="C49" s="171">
        <v>750</v>
      </c>
      <c r="D49" s="169" t="s">
        <v>1236</v>
      </c>
      <c r="E49" s="170">
        <v>37</v>
      </c>
      <c r="F49" s="171">
        <v>750</v>
      </c>
    </row>
    <row r="50" spans="1:6" ht="12">
      <c r="A50" s="169" t="s">
        <v>1237</v>
      </c>
      <c r="B50" s="170">
        <v>15</v>
      </c>
      <c r="C50" s="171">
        <v>1000</v>
      </c>
      <c r="D50" s="169" t="s">
        <v>1238</v>
      </c>
      <c r="E50" s="170">
        <v>37</v>
      </c>
      <c r="F50" s="171">
        <v>1000</v>
      </c>
    </row>
    <row r="51" spans="1:6" ht="12">
      <c r="A51" s="169" t="s">
        <v>1239</v>
      </c>
      <c r="B51" s="170">
        <v>11</v>
      </c>
      <c r="C51" s="171">
        <v>750</v>
      </c>
      <c r="D51" s="169" t="s">
        <v>1240</v>
      </c>
      <c r="E51" s="170">
        <v>30</v>
      </c>
      <c r="F51" s="171">
        <v>750</v>
      </c>
    </row>
    <row r="52" spans="1:6" ht="12">
      <c r="A52" s="169" t="s">
        <v>1241</v>
      </c>
      <c r="B52" s="170">
        <v>11</v>
      </c>
      <c r="C52" s="171">
        <v>1000</v>
      </c>
      <c r="D52" s="169" t="s">
        <v>1242</v>
      </c>
      <c r="E52" s="170">
        <v>110</v>
      </c>
      <c r="F52" s="171">
        <v>1000</v>
      </c>
    </row>
    <row r="53" spans="1:6" ht="12">
      <c r="A53" s="169" t="s">
        <v>1243</v>
      </c>
      <c r="B53" s="170">
        <v>7.5</v>
      </c>
      <c r="C53" s="171">
        <v>750</v>
      </c>
      <c r="D53" s="169" t="s">
        <v>1244</v>
      </c>
      <c r="E53" s="170">
        <v>90</v>
      </c>
      <c r="F53" s="171">
        <v>750</v>
      </c>
    </row>
    <row r="54" spans="1:6" ht="12">
      <c r="A54" s="169" t="s">
        <v>1245</v>
      </c>
      <c r="B54" s="170">
        <v>15</v>
      </c>
      <c r="C54" s="171">
        <v>1000</v>
      </c>
      <c r="D54" s="169" t="s">
        <v>1246</v>
      </c>
      <c r="E54" s="170">
        <v>75</v>
      </c>
      <c r="F54" s="171">
        <v>600</v>
      </c>
    </row>
    <row r="55" spans="1:6" ht="12">
      <c r="A55" s="169" t="s">
        <v>1247</v>
      </c>
      <c r="B55" s="170">
        <v>11</v>
      </c>
      <c r="C55" s="171">
        <v>750</v>
      </c>
      <c r="D55" s="169" t="s">
        <v>1248</v>
      </c>
      <c r="E55" s="170">
        <v>75</v>
      </c>
      <c r="F55" s="171">
        <v>750</v>
      </c>
    </row>
    <row r="56" spans="1:6" ht="12">
      <c r="A56" s="169" t="s">
        <v>1249</v>
      </c>
      <c r="B56" s="170">
        <v>11</v>
      </c>
      <c r="C56" s="171">
        <v>1000</v>
      </c>
      <c r="D56" s="169" t="s">
        <v>1250</v>
      </c>
      <c r="E56" s="170">
        <v>60</v>
      </c>
      <c r="F56" s="171">
        <v>600</v>
      </c>
    </row>
    <row r="57" spans="1:6" ht="12">
      <c r="A57" s="169" t="s">
        <v>1251</v>
      </c>
      <c r="B57" s="170">
        <v>7.5</v>
      </c>
      <c r="C57" s="171">
        <v>750</v>
      </c>
      <c r="D57" s="169" t="s">
        <v>1252</v>
      </c>
      <c r="E57" s="170">
        <v>75</v>
      </c>
      <c r="F57" s="171">
        <v>1000</v>
      </c>
    </row>
    <row r="58" spans="1:6" ht="12">
      <c r="A58" s="169" t="s">
        <v>1253</v>
      </c>
      <c r="B58" s="170">
        <v>15</v>
      </c>
      <c r="C58" s="171">
        <v>1000</v>
      </c>
      <c r="D58" s="169" t="s">
        <v>1254</v>
      </c>
      <c r="E58" s="170">
        <v>55</v>
      </c>
      <c r="F58" s="171">
        <v>750</v>
      </c>
    </row>
    <row r="59" spans="1:6" ht="12">
      <c r="A59" s="169" t="s">
        <v>1255</v>
      </c>
      <c r="B59" s="170">
        <v>11</v>
      </c>
      <c r="C59" s="171">
        <v>750</v>
      </c>
      <c r="D59" s="169" t="s">
        <v>1256</v>
      </c>
      <c r="E59" s="170">
        <v>45</v>
      </c>
      <c r="F59" s="171">
        <v>600</v>
      </c>
    </row>
    <row r="60" spans="1:6" ht="12">
      <c r="A60" s="169" t="s">
        <v>1257</v>
      </c>
      <c r="B60" s="170">
        <v>22</v>
      </c>
      <c r="C60" s="171">
        <v>1000</v>
      </c>
      <c r="D60" s="169" t="s">
        <v>1258</v>
      </c>
      <c r="E60" s="170">
        <v>110</v>
      </c>
      <c r="F60" s="171">
        <v>1000</v>
      </c>
    </row>
    <row r="61" spans="1:6" ht="12">
      <c r="A61" s="169" t="s">
        <v>1259</v>
      </c>
      <c r="B61" s="170">
        <v>15</v>
      </c>
      <c r="C61" s="171">
        <v>750</v>
      </c>
      <c r="D61" s="169" t="s">
        <v>1260</v>
      </c>
      <c r="E61" s="170">
        <v>90</v>
      </c>
      <c r="F61" s="171">
        <v>750</v>
      </c>
    </row>
    <row r="62" spans="1:6" ht="12">
      <c r="A62" s="169" t="s">
        <v>1261</v>
      </c>
      <c r="B62" s="170">
        <v>30</v>
      </c>
      <c r="C62" s="171">
        <v>1000</v>
      </c>
      <c r="D62" s="169" t="s">
        <v>1262</v>
      </c>
      <c r="E62" s="170">
        <v>75</v>
      </c>
      <c r="F62" s="171">
        <v>600</v>
      </c>
    </row>
    <row r="63" spans="1:6" ht="12">
      <c r="A63" s="169" t="s">
        <v>1263</v>
      </c>
      <c r="B63" s="170">
        <v>22</v>
      </c>
      <c r="C63" s="171">
        <v>750</v>
      </c>
      <c r="D63" s="169" t="s">
        <v>1264</v>
      </c>
      <c r="E63" s="170">
        <v>75</v>
      </c>
      <c r="F63" s="171">
        <v>750</v>
      </c>
    </row>
    <row r="64" spans="1:6" ht="12">
      <c r="A64" s="169" t="s">
        <v>1265</v>
      </c>
      <c r="B64" s="170">
        <v>22</v>
      </c>
      <c r="C64" s="171">
        <v>1000</v>
      </c>
      <c r="D64" s="169" t="s">
        <v>1266</v>
      </c>
      <c r="E64" s="170">
        <v>60</v>
      </c>
      <c r="F64" s="171">
        <v>600</v>
      </c>
    </row>
    <row r="65" spans="1:6" ht="12">
      <c r="A65" s="169" t="s">
        <v>1267</v>
      </c>
      <c r="B65" s="170">
        <v>15</v>
      </c>
      <c r="C65" s="171">
        <v>750</v>
      </c>
      <c r="D65" s="169" t="s">
        <v>1268</v>
      </c>
      <c r="E65" s="170">
        <v>75</v>
      </c>
      <c r="F65" s="171">
        <v>1000</v>
      </c>
    </row>
    <row r="66" spans="1:6" ht="12">
      <c r="A66" s="169" t="s">
        <v>1269</v>
      </c>
      <c r="B66" s="170">
        <v>30</v>
      </c>
      <c r="C66" s="171">
        <v>1000</v>
      </c>
      <c r="D66" s="169" t="s">
        <v>1270</v>
      </c>
      <c r="E66" s="170">
        <v>55</v>
      </c>
      <c r="F66" s="171">
        <v>750</v>
      </c>
    </row>
    <row r="67" spans="1:6" ht="12">
      <c r="A67" s="169" t="s">
        <v>1271</v>
      </c>
      <c r="B67" s="170">
        <v>22</v>
      </c>
      <c r="C67" s="171">
        <v>750</v>
      </c>
      <c r="D67" s="169" t="s">
        <v>1272</v>
      </c>
      <c r="E67" s="170">
        <v>45</v>
      </c>
      <c r="F67" s="171">
        <v>600</v>
      </c>
    </row>
    <row r="68" spans="1:6" ht="12">
      <c r="A68" s="169" t="s">
        <v>1273</v>
      </c>
      <c r="B68" s="170">
        <v>22</v>
      </c>
      <c r="C68" s="171">
        <v>1000</v>
      </c>
      <c r="D68" s="169" t="s">
        <v>1274</v>
      </c>
      <c r="E68" s="170">
        <v>110</v>
      </c>
      <c r="F68" s="171">
        <v>1000</v>
      </c>
    </row>
    <row r="69" spans="1:6" ht="12">
      <c r="A69" s="169" t="s">
        <v>1275</v>
      </c>
      <c r="B69" s="170">
        <v>15</v>
      </c>
      <c r="C69" s="171">
        <v>750</v>
      </c>
      <c r="D69" s="169" t="s">
        <v>1276</v>
      </c>
      <c r="E69" s="170">
        <v>90</v>
      </c>
      <c r="F69" s="171">
        <v>750</v>
      </c>
    </row>
    <row r="70" spans="1:6" ht="12">
      <c r="A70" s="169" t="s">
        <v>1277</v>
      </c>
      <c r="B70" s="170">
        <v>30</v>
      </c>
      <c r="C70" s="171">
        <v>1000</v>
      </c>
      <c r="D70" s="169" t="s">
        <v>1278</v>
      </c>
      <c r="E70" s="170">
        <v>75</v>
      </c>
      <c r="F70" s="171">
        <v>600</v>
      </c>
    </row>
    <row r="71" spans="1:6" ht="15.75" customHeight="1">
      <c r="A71" s="169" t="s">
        <v>1279</v>
      </c>
      <c r="B71" s="170">
        <v>22</v>
      </c>
      <c r="C71" s="171">
        <v>750</v>
      </c>
      <c r="D71" s="169" t="s">
        <v>1280</v>
      </c>
      <c r="E71" s="170">
        <v>75</v>
      </c>
      <c r="F71" s="171">
        <v>750</v>
      </c>
    </row>
    <row r="72" spans="1:6" ht="12.75" customHeight="1">
      <c r="A72" s="169" t="s">
        <v>1281</v>
      </c>
      <c r="B72" s="170">
        <v>55</v>
      </c>
      <c r="C72" s="171">
        <v>1000</v>
      </c>
      <c r="D72" s="169" t="s">
        <v>1282</v>
      </c>
      <c r="E72" s="170">
        <v>60</v>
      </c>
      <c r="F72" s="171">
        <v>600</v>
      </c>
    </row>
    <row r="73" spans="1:6" ht="13.5" customHeight="1">
      <c r="A73" s="169" t="s">
        <v>1283</v>
      </c>
      <c r="B73" s="170">
        <v>37</v>
      </c>
      <c r="C73" s="171">
        <v>750</v>
      </c>
      <c r="D73" s="169" t="s">
        <v>1284</v>
      </c>
      <c r="E73" s="170">
        <v>75</v>
      </c>
      <c r="F73" s="171">
        <v>1000</v>
      </c>
    </row>
    <row r="74" spans="1:6" ht="12.75" customHeight="1">
      <c r="A74" s="169" t="s">
        <v>1285</v>
      </c>
      <c r="B74" s="170">
        <v>37</v>
      </c>
      <c r="C74" s="171">
        <v>1000</v>
      </c>
      <c r="D74" s="169" t="s">
        <v>1286</v>
      </c>
      <c r="E74" s="170">
        <v>55</v>
      </c>
      <c r="F74" s="171">
        <v>750</v>
      </c>
    </row>
    <row r="75" spans="1:6" ht="12" customHeight="1">
      <c r="A75" s="169" t="s">
        <v>1287</v>
      </c>
      <c r="B75" s="170">
        <v>30</v>
      </c>
      <c r="C75" s="171">
        <v>750</v>
      </c>
      <c r="D75" s="169" t="s">
        <v>1288</v>
      </c>
      <c r="E75" s="170">
        <v>45</v>
      </c>
      <c r="F75" s="171">
        <v>600</v>
      </c>
    </row>
    <row r="76" spans="1:6" ht="14.25" customHeight="1">
      <c r="A76" s="169" t="s">
        <v>1289</v>
      </c>
      <c r="B76" s="170">
        <v>55</v>
      </c>
      <c r="C76" s="171">
        <v>1000</v>
      </c>
      <c r="D76" s="305" t="s">
        <v>1290</v>
      </c>
      <c r="E76" s="305"/>
      <c r="F76" s="305"/>
    </row>
    <row r="77" spans="1:6" ht="15" customHeight="1">
      <c r="A77" s="169" t="s">
        <v>1291</v>
      </c>
      <c r="B77" s="170">
        <v>37</v>
      </c>
      <c r="C77" s="171">
        <v>750</v>
      </c>
      <c r="D77" s="303" t="s">
        <v>1292</v>
      </c>
      <c r="E77" s="303"/>
      <c r="F77" s="303"/>
    </row>
    <row r="78" spans="1:6" ht="14.25" customHeight="1">
      <c r="A78" s="169" t="s">
        <v>1293</v>
      </c>
      <c r="B78" s="170">
        <v>37</v>
      </c>
      <c r="C78" s="171">
        <v>1000</v>
      </c>
      <c r="D78" s="303"/>
      <c r="E78" s="303"/>
      <c r="F78" s="303"/>
    </row>
    <row r="79" spans="1:6" ht="12.75" customHeight="1">
      <c r="A79" s="172" t="s">
        <v>1294</v>
      </c>
      <c r="B79" s="170">
        <v>30</v>
      </c>
      <c r="C79" s="171">
        <v>750</v>
      </c>
      <c r="D79" s="303" t="s">
        <v>1295</v>
      </c>
      <c r="E79" s="303"/>
      <c r="F79" s="303"/>
    </row>
    <row r="80" spans="1:6" ht="12">
      <c r="A80" s="304" t="s">
        <v>1296</v>
      </c>
      <c r="B80" s="304"/>
      <c r="C80" s="304"/>
      <c r="D80" s="304"/>
      <c r="E80" s="304"/>
      <c r="F80" s="304"/>
    </row>
  </sheetData>
  <sheetProtection selectLockedCells="1" selectUnlockedCells="1"/>
  <mergeCells count="30">
    <mergeCell ref="A80:F80"/>
    <mergeCell ref="D46:D47"/>
    <mergeCell ref="E46:E47"/>
    <mergeCell ref="F46:F47"/>
    <mergeCell ref="D76:F76"/>
    <mergeCell ref="D77:F78"/>
    <mergeCell ref="D79:F79"/>
    <mergeCell ref="D40:F40"/>
    <mergeCell ref="D41:F41"/>
    <mergeCell ref="D42:F42"/>
    <mergeCell ref="D43:F43"/>
    <mergeCell ref="A45:F45"/>
    <mergeCell ref="A46:A47"/>
    <mergeCell ref="B46:B47"/>
    <mergeCell ref="C46:C47"/>
    <mergeCell ref="D34:F34"/>
    <mergeCell ref="D35:F36"/>
    <mergeCell ref="D37:F37"/>
    <mergeCell ref="D38:F38"/>
    <mergeCell ref="D39:F39"/>
    <mergeCell ref="A4:C4"/>
    <mergeCell ref="D4:F4"/>
    <mergeCell ref="D31:F33"/>
    <mergeCell ref="A1:F1"/>
    <mergeCell ref="A2:A3"/>
    <mergeCell ref="B2:B3"/>
    <mergeCell ref="C2:C3"/>
    <mergeCell ref="D2:D3"/>
    <mergeCell ref="E2:E3"/>
    <mergeCell ref="F2:F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workbookViewId="0" topLeftCell="A2">
      <selection activeCell="G13" sqref="G13"/>
    </sheetView>
  </sheetViews>
  <sheetFormatPr defaultColWidth="9.140625" defaultRowHeight="12.75"/>
  <cols>
    <col min="1" max="1" width="5.7109375" style="15" customWidth="1"/>
    <col min="2" max="2" width="27.421875" style="15" customWidth="1"/>
    <col min="3" max="3" width="7.7109375" style="15" customWidth="1"/>
    <col min="4" max="4" width="7.421875" style="15" customWidth="1"/>
    <col min="5" max="5" width="15.28125" style="15" customWidth="1"/>
    <col min="6" max="6" width="4.28125" style="15" customWidth="1"/>
    <col min="7" max="7" width="13.421875" style="15" customWidth="1"/>
    <col min="8" max="8" width="6.28125" style="15" customWidth="1"/>
    <col min="9" max="9" width="6.8515625" style="15" customWidth="1"/>
    <col min="10" max="10" width="12.00390625" style="15" customWidth="1"/>
    <col min="11" max="11" width="7.7109375" style="15" customWidth="1"/>
    <col min="12" max="12" width="7.8515625" style="15" customWidth="1"/>
    <col min="13" max="13" width="4.140625" style="15" customWidth="1"/>
    <col min="14" max="14" width="14.421875" style="15" customWidth="1"/>
    <col min="15" max="15" width="7.421875" style="15" customWidth="1"/>
    <col min="16" max="16" width="6.00390625" style="15" customWidth="1"/>
    <col min="17" max="17" width="10.7109375" style="15" customWidth="1"/>
    <col min="18" max="18" width="8.421875" style="15" customWidth="1"/>
    <col min="19" max="19" width="8.00390625" style="15" customWidth="1"/>
    <col min="20" max="20" width="4.7109375" style="15" customWidth="1"/>
    <col min="21" max="21" width="14.7109375" style="15" customWidth="1"/>
    <col min="22" max="22" width="7.140625" style="15" customWidth="1"/>
    <col min="23" max="23" width="5.8515625" style="15" customWidth="1"/>
    <col min="24" max="24" width="10.421875" style="15" customWidth="1"/>
    <col min="25" max="25" width="8.00390625" style="15" customWidth="1"/>
    <col min="26" max="26" width="8.28125" style="15" customWidth="1"/>
    <col min="27" max="27" width="3.8515625" style="15" customWidth="1"/>
    <col min="28" max="28" width="14.00390625" style="15" customWidth="1"/>
    <col min="29" max="29" width="7.421875" style="15" customWidth="1"/>
    <col min="30" max="30" width="5.8515625" style="15" customWidth="1"/>
    <col min="31" max="31" width="12.140625" style="15" customWidth="1"/>
    <col min="32" max="32" width="9.140625" style="15" customWidth="1"/>
    <col min="33" max="33" width="7.421875" style="15" customWidth="1"/>
    <col min="34" max="34" width="3.8515625" style="15" customWidth="1"/>
    <col min="35" max="35" width="13.8515625" style="15" customWidth="1"/>
    <col min="36" max="36" width="7.00390625" style="15" customWidth="1"/>
    <col min="37" max="37" width="6.28125" style="15" customWidth="1"/>
    <col min="38" max="38" width="11.7109375" style="15" customWidth="1"/>
    <col min="39" max="39" width="9.140625" style="15" customWidth="1"/>
    <col min="40" max="40" width="7.7109375" style="15" customWidth="1"/>
    <col min="41" max="41" width="3.421875" style="15" customWidth="1"/>
    <col min="42" max="42" width="13.00390625" style="15" customWidth="1"/>
    <col min="43" max="43" width="9.140625" style="15" customWidth="1"/>
    <col min="44" max="44" width="6.140625" style="15" customWidth="1"/>
    <col min="45" max="45" width="12.421875" style="15" customWidth="1"/>
    <col min="46" max="47" width="9.140625" style="15" customWidth="1"/>
    <col min="48" max="48" width="4.140625" style="15" customWidth="1"/>
    <col min="49" max="49" width="13.28125" style="15" customWidth="1"/>
    <col min="50" max="50" width="7.8515625" style="15" customWidth="1"/>
    <col min="51" max="51" width="7.00390625" style="15" customWidth="1"/>
    <col min="52" max="52" width="12.421875" style="15" customWidth="1"/>
    <col min="53" max="16384" width="9.140625" style="15" customWidth="1"/>
  </cols>
  <sheetData>
    <row r="1" spans="1:5" ht="16.5" customHeight="1">
      <c r="A1" s="241" t="s">
        <v>71</v>
      </c>
      <c r="B1" s="241"/>
      <c r="C1" s="241"/>
      <c r="D1" s="241"/>
      <c r="E1" s="241"/>
    </row>
    <row r="2" spans="1:5" ht="16.5" customHeight="1">
      <c r="A2" s="242" t="s">
        <v>72</v>
      </c>
      <c r="B2" s="242"/>
      <c r="C2" s="242"/>
      <c r="D2" s="242"/>
      <c r="E2" s="242"/>
    </row>
    <row r="3" spans="1:7" ht="29.25" customHeight="1">
      <c r="A3" s="14" t="s">
        <v>1</v>
      </c>
      <c r="B3" s="14" t="s">
        <v>73</v>
      </c>
      <c r="C3" s="14" t="s">
        <v>74</v>
      </c>
      <c r="D3" s="14" t="s">
        <v>75</v>
      </c>
      <c r="E3" s="14" t="s">
        <v>76</v>
      </c>
      <c r="G3" s="23"/>
    </row>
    <row r="4" spans="1:7" ht="15" customHeight="1">
      <c r="A4" s="22">
        <v>1</v>
      </c>
      <c r="B4" s="24" t="s">
        <v>77</v>
      </c>
      <c r="C4" s="7">
        <v>13</v>
      </c>
      <c r="D4" s="7">
        <v>70</v>
      </c>
      <c r="E4" s="25" t="s">
        <v>78</v>
      </c>
      <c r="G4" s="23"/>
    </row>
    <row r="5" spans="1:7" ht="17.25" customHeight="1">
      <c r="A5" s="22">
        <v>2</v>
      </c>
      <c r="B5" s="24" t="s">
        <v>79</v>
      </c>
      <c r="C5" s="7">
        <v>13</v>
      </c>
      <c r="D5" s="7">
        <v>105</v>
      </c>
      <c r="E5" s="25" t="s">
        <v>78</v>
      </c>
      <c r="G5" s="23"/>
    </row>
    <row r="6" spans="1:7" ht="15">
      <c r="A6" s="22">
        <v>3</v>
      </c>
      <c r="B6" s="24" t="s">
        <v>80</v>
      </c>
      <c r="C6" s="7">
        <v>13</v>
      </c>
      <c r="D6" s="7">
        <v>140</v>
      </c>
      <c r="E6" s="25" t="s">
        <v>81</v>
      </c>
      <c r="G6" s="23"/>
    </row>
    <row r="7" spans="1:7" ht="15">
      <c r="A7" s="22">
        <v>4</v>
      </c>
      <c r="B7" s="24" t="s">
        <v>82</v>
      </c>
      <c r="C7" s="7">
        <v>13</v>
      </c>
      <c r="D7" s="7">
        <v>175</v>
      </c>
      <c r="E7" s="25" t="s">
        <v>83</v>
      </c>
      <c r="G7" s="23"/>
    </row>
    <row r="8" spans="1:7" ht="15">
      <c r="A8" s="22">
        <v>5</v>
      </c>
      <c r="B8" s="24" t="s">
        <v>84</v>
      </c>
      <c r="C8" s="7">
        <v>13</v>
      </c>
      <c r="D8" s="7">
        <v>210</v>
      </c>
      <c r="E8" s="25" t="s">
        <v>83</v>
      </c>
      <c r="G8" s="23"/>
    </row>
    <row r="9" spans="1:7" ht="15">
      <c r="A9" s="22">
        <v>6</v>
      </c>
      <c r="B9" s="24" t="s">
        <v>85</v>
      </c>
      <c r="C9" s="7">
        <v>13</v>
      </c>
      <c r="D9" s="7">
        <v>245</v>
      </c>
      <c r="E9" s="25" t="s">
        <v>86</v>
      </c>
      <c r="G9" s="23"/>
    </row>
    <row r="10" spans="1:7" ht="15">
      <c r="A10" s="22">
        <v>7</v>
      </c>
      <c r="B10" s="24" t="s">
        <v>87</v>
      </c>
      <c r="C10" s="7">
        <v>13</v>
      </c>
      <c r="D10" s="7">
        <v>280</v>
      </c>
      <c r="E10" s="25" t="s">
        <v>88</v>
      </c>
      <c r="G10" s="23"/>
    </row>
    <row r="11" spans="1:7" ht="15">
      <c r="A11" s="22">
        <v>8</v>
      </c>
      <c r="B11" s="24" t="s">
        <v>89</v>
      </c>
      <c r="C11" s="7">
        <v>13</v>
      </c>
      <c r="D11" s="7">
        <v>315</v>
      </c>
      <c r="E11" s="25" t="s">
        <v>88</v>
      </c>
      <c r="G11" s="23"/>
    </row>
    <row r="12" spans="1:7" ht="15">
      <c r="A12" s="22">
        <v>9</v>
      </c>
      <c r="B12" s="24" t="s">
        <v>90</v>
      </c>
      <c r="C12" s="7">
        <v>13</v>
      </c>
      <c r="D12" s="7">
        <v>350</v>
      </c>
      <c r="E12" s="25" t="s">
        <v>88</v>
      </c>
      <c r="G12" s="23"/>
    </row>
    <row r="13" spans="1:7" ht="16.5" customHeight="1">
      <c r="A13" s="22">
        <v>10</v>
      </c>
      <c r="B13" s="24" t="s">
        <v>91</v>
      </c>
      <c r="C13" s="7">
        <v>38</v>
      </c>
      <c r="D13" s="7">
        <v>44</v>
      </c>
      <c r="E13" s="25" t="s">
        <v>78</v>
      </c>
      <c r="G13" s="23"/>
    </row>
    <row r="14" spans="1:7" ht="15">
      <c r="A14" s="22">
        <v>11</v>
      </c>
      <c r="B14" s="24" t="s">
        <v>92</v>
      </c>
      <c r="C14" s="7">
        <v>38</v>
      </c>
      <c r="D14" s="7">
        <v>66</v>
      </c>
      <c r="E14" s="25" t="s">
        <v>81</v>
      </c>
      <c r="G14" s="23"/>
    </row>
    <row r="15" spans="1:7" ht="17.25" customHeight="1">
      <c r="A15" s="22">
        <v>12</v>
      </c>
      <c r="B15" s="24" t="s">
        <v>93</v>
      </c>
      <c r="C15" s="7">
        <v>38</v>
      </c>
      <c r="D15" s="7">
        <v>88</v>
      </c>
      <c r="E15" s="25" t="s">
        <v>83</v>
      </c>
      <c r="G15" s="23"/>
    </row>
    <row r="16" spans="1:7" ht="15">
      <c r="A16" s="22">
        <v>13</v>
      </c>
      <c r="B16" s="24" t="s">
        <v>94</v>
      </c>
      <c r="C16" s="7">
        <v>38</v>
      </c>
      <c r="D16" s="7">
        <v>110</v>
      </c>
      <c r="E16" s="25" t="s">
        <v>86</v>
      </c>
      <c r="G16" s="23"/>
    </row>
    <row r="17" spans="1:7" ht="15.75" customHeight="1">
      <c r="A17" s="22">
        <v>14</v>
      </c>
      <c r="B17" s="24" t="s">
        <v>95</v>
      </c>
      <c r="C17" s="7">
        <v>38</v>
      </c>
      <c r="D17" s="7">
        <v>132</v>
      </c>
      <c r="E17" s="25" t="s">
        <v>88</v>
      </c>
      <c r="G17" s="23"/>
    </row>
    <row r="18" spans="1:7" ht="15">
      <c r="A18" s="22">
        <v>15</v>
      </c>
      <c r="B18" s="24" t="s">
        <v>96</v>
      </c>
      <c r="C18" s="7">
        <v>38</v>
      </c>
      <c r="D18" s="7">
        <v>154</v>
      </c>
      <c r="E18" s="25" t="s">
        <v>88</v>
      </c>
      <c r="G18" s="23"/>
    </row>
    <row r="19" spans="1:7" ht="15">
      <c r="A19" s="22">
        <v>16</v>
      </c>
      <c r="B19" s="24" t="s">
        <v>97</v>
      </c>
      <c r="C19" s="7">
        <v>38</v>
      </c>
      <c r="D19" s="7">
        <v>176</v>
      </c>
      <c r="E19" s="25" t="s">
        <v>88</v>
      </c>
      <c r="G19" s="23"/>
    </row>
    <row r="20" spans="1:7" ht="15.75" customHeight="1">
      <c r="A20" s="22">
        <v>17</v>
      </c>
      <c r="B20" s="24" t="s">
        <v>98</v>
      </c>
      <c r="C20" s="7">
        <v>38</v>
      </c>
      <c r="D20" s="7">
        <v>198</v>
      </c>
      <c r="E20" s="25" t="s">
        <v>99</v>
      </c>
      <c r="G20" s="23"/>
    </row>
    <row r="21" spans="1:7" ht="15">
      <c r="A21" s="22">
        <v>18</v>
      </c>
      <c r="B21" s="24" t="s">
        <v>100</v>
      </c>
      <c r="C21" s="7">
        <v>38</v>
      </c>
      <c r="D21" s="7">
        <v>220</v>
      </c>
      <c r="E21" s="25" t="s">
        <v>34</v>
      </c>
      <c r="G21" s="23"/>
    </row>
    <row r="22" spans="1:7" ht="15">
      <c r="A22" s="22">
        <v>19</v>
      </c>
      <c r="B22" s="24" t="s">
        <v>101</v>
      </c>
      <c r="C22" s="7">
        <v>60</v>
      </c>
      <c r="D22" s="7">
        <v>66</v>
      </c>
      <c r="E22" s="25" t="s">
        <v>86</v>
      </c>
      <c r="G22" s="23"/>
    </row>
    <row r="23" spans="1:7" ht="15">
      <c r="A23" s="22">
        <v>20</v>
      </c>
      <c r="B23" s="24" t="s">
        <v>102</v>
      </c>
      <c r="C23" s="7">
        <v>60</v>
      </c>
      <c r="D23" s="7">
        <v>99</v>
      </c>
      <c r="E23" s="7" t="s">
        <v>86</v>
      </c>
      <c r="G23" s="23"/>
    </row>
    <row r="24" spans="1:7" ht="15">
      <c r="A24" s="22">
        <v>21</v>
      </c>
      <c r="B24" s="24" t="s">
        <v>103</v>
      </c>
      <c r="C24" s="7">
        <v>60</v>
      </c>
      <c r="D24" s="7">
        <v>132</v>
      </c>
      <c r="E24" s="25" t="s">
        <v>34</v>
      </c>
      <c r="G24" s="23"/>
    </row>
    <row r="25" spans="1:7" ht="18" customHeight="1">
      <c r="A25" s="22">
        <v>22</v>
      </c>
      <c r="B25" s="24" t="s">
        <v>104</v>
      </c>
      <c r="C25" s="7">
        <v>60</v>
      </c>
      <c r="D25" s="7">
        <v>165</v>
      </c>
      <c r="E25" s="25" t="s">
        <v>12</v>
      </c>
      <c r="G25" s="23"/>
    </row>
    <row r="26" spans="1:7" ht="15">
      <c r="A26" s="22">
        <v>23</v>
      </c>
      <c r="B26" s="24" t="s">
        <v>105</v>
      </c>
      <c r="C26" s="7">
        <v>60</v>
      </c>
      <c r="D26" s="7">
        <v>198</v>
      </c>
      <c r="E26" s="25" t="s">
        <v>12</v>
      </c>
      <c r="G26" s="23"/>
    </row>
    <row r="27" spans="1:7" ht="15">
      <c r="A27" s="22">
        <v>24</v>
      </c>
      <c r="B27" s="24" t="s">
        <v>106</v>
      </c>
      <c r="C27" s="7">
        <v>60</v>
      </c>
      <c r="D27" s="7">
        <v>231</v>
      </c>
      <c r="E27" s="25" t="s">
        <v>10</v>
      </c>
      <c r="G27" s="23"/>
    </row>
    <row r="28" spans="1:7" ht="15">
      <c r="A28" s="22">
        <v>25</v>
      </c>
      <c r="B28" s="24" t="s">
        <v>107</v>
      </c>
      <c r="C28" s="7">
        <v>60</v>
      </c>
      <c r="D28" s="7">
        <v>264</v>
      </c>
      <c r="E28" s="25" t="s">
        <v>10</v>
      </c>
      <c r="G28" s="23"/>
    </row>
    <row r="29" spans="1:7" ht="15">
      <c r="A29" s="22">
        <v>26</v>
      </c>
      <c r="B29" s="24" t="s">
        <v>108</v>
      </c>
      <c r="C29" s="7">
        <v>60</v>
      </c>
      <c r="D29" s="7">
        <v>297</v>
      </c>
      <c r="E29" s="25" t="s">
        <v>10</v>
      </c>
      <c r="G29" s="23"/>
    </row>
    <row r="30" spans="1:7" ht="15" customHeight="1">
      <c r="A30" s="22">
        <v>27</v>
      </c>
      <c r="B30" s="24" t="s">
        <v>109</v>
      </c>
      <c r="C30" s="7">
        <v>60</v>
      </c>
      <c r="D30" s="7">
        <v>330</v>
      </c>
      <c r="E30" s="25" t="s">
        <v>36</v>
      </c>
      <c r="G30" s="23"/>
    </row>
    <row r="31" spans="1:7" ht="15.75" customHeight="1">
      <c r="A31" s="22">
        <v>37</v>
      </c>
      <c r="B31" s="24" t="s">
        <v>110</v>
      </c>
      <c r="C31" s="7">
        <v>105</v>
      </c>
      <c r="D31" s="7">
        <v>98</v>
      </c>
      <c r="E31" s="25" t="s">
        <v>12</v>
      </c>
      <c r="G31" s="23"/>
    </row>
    <row r="32" spans="1:7" ht="15">
      <c r="A32" s="22">
        <v>38</v>
      </c>
      <c r="B32" s="24" t="s">
        <v>111</v>
      </c>
      <c r="C32" s="7">
        <v>105</v>
      </c>
      <c r="D32" s="7">
        <v>147</v>
      </c>
      <c r="E32" s="25" t="s">
        <v>10</v>
      </c>
      <c r="G32" s="23"/>
    </row>
    <row r="33" spans="1:7" ht="15">
      <c r="A33" s="22">
        <v>39</v>
      </c>
      <c r="B33" s="24" t="s">
        <v>112</v>
      </c>
      <c r="C33" s="7">
        <v>105</v>
      </c>
      <c r="D33" s="7">
        <v>196</v>
      </c>
      <c r="E33" s="25" t="s">
        <v>36</v>
      </c>
      <c r="G33" s="23"/>
    </row>
    <row r="34" spans="1:7" ht="15">
      <c r="A34" s="22">
        <v>40</v>
      </c>
      <c r="B34" s="24" t="s">
        <v>113</v>
      </c>
      <c r="C34" s="7">
        <v>105</v>
      </c>
      <c r="D34" s="7">
        <v>245</v>
      </c>
      <c r="E34" s="25" t="s">
        <v>30</v>
      </c>
      <c r="G34" s="23"/>
    </row>
    <row r="35" spans="1:7" ht="15">
      <c r="A35" s="22">
        <v>41</v>
      </c>
      <c r="B35" s="24" t="s">
        <v>114</v>
      </c>
      <c r="C35" s="7">
        <v>105</v>
      </c>
      <c r="D35" s="7">
        <v>294</v>
      </c>
      <c r="E35" s="25" t="s">
        <v>28</v>
      </c>
      <c r="G35" s="23"/>
    </row>
    <row r="36" spans="1:7" ht="17.25" customHeight="1">
      <c r="A36" s="22">
        <v>42</v>
      </c>
      <c r="B36" s="24" t="s">
        <v>115</v>
      </c>
      <c r="C36" s="7">
        <v>105</v>
      </c>
      <c r="D36" s="7">
        <v>343</v>
      </c>
      <c r="E36" s="25" t="s">
        <v>28</v>
      </c>
      <c r="G36" s="23"/>
    </row>
    <row r="37" spans="1:7" ht="15">
      <c r="A37" s="22">
        <v>43</v>
      </c>
      <c r="B37" s="24" t="s">
        <v>116</v>
      </c>
      <c r="C37" s="7">
        <v>105</v>
      </c>
      <c r="D37" s="7">
        <v>392</v>
      </c>
      <c r="E37" s="25" t="s">
        <v>117</v>
      </c>
      <c r="G37" s="23"/>
    </row>
    <row r="38" spans="1:7" ht="15">
      <c r="A38" s="22">
        <v>44</v>
      </c>
      <c r="B38" s="24" t="s">
        <v>118</v>
      </c>
      <c r="C38" s="7">
        <v>105</v>
      </c>
      <c r="D38" s="7">
        <v>441</v>
      </c>
      <c r="E38" s="25" t="s">
        <v>119</v>
      </c>
      <c r="G38" s="23"/>
    </row>
    <row r="39" spans="1:7" ht="15">
      <c r="A39" s="22">
        <v>45</v>
      </c>
      <c r="B39" s="24" t="s">
        <v>120</v>
      </c>
      <c r="C39" s="7">
        <v>105</v>
      </c>
      <c r="D39" s="7">
        <v>490</v>
      </c>
      <c r="E39" s="25" t="s">
        <v>119</v>
      </c>
      <c r="G39" s="23"/>
    </row>
    <row r="40" spans="1:7" ht="15">
      <c r="A40" s="22">
        <v>46</v>
      </c>
      <c r="B40" s="24" t="s">
        <v>121</v>
      </c>
      <c r="C40" s="7">
        <v>180</v>
      </c>
      <c r="D40" s="7">
        <v>85</v>
      </c>
      <c r="E40" s="25" t="s">
        <v>20</v>
      </c>
      <c r="G40" s="23"/>
    </row>
    <row r="41" spans="1:7" ht="15">
      <c r="A41" s="22">
        <v>47</v>
      </c>
      <c r="B41" s="24" t="s">
        <v>122</v>
      </c>
      <c r="C41" s="7">
        <v>180</v>
      </c>
      <c r="D41" s="7">
        <v>128</v>
      </c>
      <c r="E41" s="25" t="s">
        <v>41</v>
      </c>
      <c r="G41" s="23"/>
    </row>
    <row r="42" spans="1:7" ht="15">
      <c r="A42" s="22">
        <v>48</v>
      </c>
      <c r="B42" s="24" t="s">
        <v>123</v>
      </c>
      <c r="C42" s="7">
        <v>180</v>
      </c>
      <c r="D42" s="7">
        <v>170</v>
      </c>
      <c r="E42" s="25" t="s">
        <v>55</v>
      </c>
      <c r="G42" s="23"/>
    </row>
    <row r="43" spans="1:7" ht="15">
      <c r="A43" s="22">
        <v>49</v>
      </c>
      <c r="B43" s="24" t="s">
        <v>124</v>
      </c>
      <c r="C43" s="7">
        <v>180</v>
      </c>
      <c r="D43" s="7">
        <v>212</v>
      </c>
      <c r="E43" s="25" t="s">
        <v>39</v>
      </c>
      <c r="G43" s="23"/>
    </row>
    <row r="44" spans="1:7" ht="17.25" customHeight="1">
      <c r="A44" s="22">
        <v>50</v>
      </c>
      <c r="B44" s="24" t="s">
        <v>125</v>
      </c>
      <c r="C44" s="7">
        <v>180</v>
      </c>
      <c r="D44" s="7">
        <v>255</v>
      </c>
      <c r="E44" s="25" t="s">
        <v>47</v>
      </c>
      <c r="G44" s="23"/>
    </row>
    <row r="45" spans="1:7" ht="15">
      <c r="A45" s="22">
        <v>51</v>
      </c>
      <c r="B45" s="24" t="s">
        <v>126</v>
      </c>
      <c r="C45" s="7">
        <v>180</v>
      </c>
      <c r="D45" s="7">
        <v>297</v>
      </c>
      <c r="E45" s="25" t="s">
        <v>45</v>
      </c>
      <c r="G45" s="23"/>
    </row>
    <row r="46" spans="1:7" ht="15">
      <c r="A46" s="22">
        <v>52</v>
      </c>
      <c r="B46" s="24" t="s">
        <v>127</v>
      </c>
      <c r="C46" s="7">
        <v>180</v>
      </c>
      <c r="D46" s="7">
        <v>340</v>
      </c>
      <c r="E46" s="25" t="s">
        <v>45</v>
      </c>
      <c r="G46" s="23"/>
    </row>
    <row r="47" spans="1:7" ht="15">
      <c r="A47" s="22">
        <v>53</v>
      </c>
      <c r="B47" s="24" t="s">
        <v>128</v>
      </c>
      <c r="C47" s="7">
        <v>180</v>
      </c>
      <c r="D47" s="7">
        <v>383</v>
      </c>
      <c r="E47" s="25" t="s">
        <v>52</v>
      </c>
      <c r="G47" s="23"/>
    </row>
    <row r="48" spans="1:7" ht="15" customHeight="1">
      <c r="A48" s="22">
        <v>54</v>
      </c>
      <c r="B48" s="24" t="s">
        <v>129</v>
      </c>
      <c r="C48" s="7">
        <v>180</v>
      </c>
      <c r="D48" s="7">
        <v>425</v>
      </c>
      <c r="E48" s="25" t="s">
        <v>52</v>
      </c>
      <c r="G48" s="23"/>
    </row>
    <row r="49" spans="1:7" ht="18" customHeight="1">
      <c r="A49" s="18">
        <v>55</v>
      </c>
      <c r="B49" s="19" t="s">
        <v>130</v>
      </c>
      <c r="C49" s="12">
        <v>300</v>
      </c>
      <c r="D49" s="12">
        <v>120</v>
      </c>
      <c r="E49" s="26" t="s">
        <v>131</v>
      </c>
      <c r="G49" s="23"/>
    </row>
    <row r="50" spans="1:7" ht="17.25" customHeight="1">
      <c r="A50" s="18">
        <v>56</v>
      </c>
      <c r="B50" s="19" t="s">
        <v>132</v>
      </c>
      <c r="C50" s="12">
        <v>300</v>
      </c>
      <c r="D50" s="12">
        <v>180</v>
      </c>
      <c r="E50" s="26" t="s">
        <v>133</v>
      </c>
      <c r="G50" s="23"/>
    </row>
    <row r="51" spans="1:7" ht="15" customHeight="1">
      <c r="A51" s="18">
        <v>57</v>
      </c>
      <c r="B51" s="19" t="s">
        <v>134</v>
      </c>
      <c r="C51" s="12">
        <v>300</v>
      </c>
      <c r="D51" s="12">
        <v>240</v>
      </c>
      <c r="E51" s="26" t="s">
        <v>135</v>
      </c>
      <c r="G51" s="23"/>
    </row>
    <row r="52" spans="1:7" ht="17.25" customHeight="1">
      <c r="A52" s="18">
        <v>58</v>
      </c>
      <c r="B52" s="19" t="s">
        <v>136</v>
      </c>
      <c r="C52" s="12">
        <v>300</v>
      </c>
      <c r="D52" s="12">
        <v>300</v>
      </c>
      <c r="E52" s="26" t="s">
        <v>66</v>
      </c>
      <c r="G52" s="23"/>
    </row>
    <row r="53" spans="1:7" ht="14.25" customHeight="1">
      <c r="A53" s="18">
        <v>59</v>
      </c>
      <c r="B53" s="19" t="s">
        <v>137</v>
      </c>
      <c r="C53" s="12">
        <v>300</v>
      </c>
      <c r="D53" s="12">
        <v>360</v>
      </c>
      <c r="E53" s="26" t="s">
        <v>64</v>
      </c>
      <c r="G53" s="23"/>
    </row>
    <row r="54" spans="1:7" ht="16.5" customHeight="1">
      <c r="A54" s="18">
        <v>60</v>
      </c>
      <c r="B54" s="19" t="s">
        <v>138</v>
      </c>
      <c r="C54" s="12">
        <v>300</v>
      </c>
      <c r="D54" s="12">
        <v>420</v>
      </c>
      <c r="E54" s="26" t="s">
        <v>64</v>
      </c>
      <c r="G54" s="23"/>
    </row>
    <row r="55" spans="1:7" ht="14.25" customHeight="1">
      <c r="A55" s="18">
        <v>61</v>
      </c>
      <c r="B55" s="19" t="s">
        <v>139</v>
      </c>
      <c r="C55" s="12">
        <v>300</v>
      </c>
      <c r="D55" s="12">
        <v>480</v>
      </c>
      <c r="E55" s="26" t="s">
        <v>140</v>
      </c>
      <c r="G55" s="23"/>
    </row>
    <row r="56" spans="1:7" ht="15.75" customHeight="1">
      <c r="A56" s="18">
        <v>62</v>
      </c>
      <c r="B56" s="19" t="s">
        <v>141</v>
      </c>
      <c r="C56" s="12">
        <v>300</v>
      </c>
      <c r="D56" s="12">
        <v>540</v>
      </c>
      <c r="E56" s="26" t="s">
        <v>142</v>
      </c>
      <c r="G56" s="23"/>
    </row>
    <row r="57" spans="1:5" ht="16.5" customHeight="1">
      <c r="A57" s="18">
        <v>63</v>
      </c>
      <c r="B57" s="19" t="s">
        <v>143</v>
      </c>
      <c r="C57" s="12">
        <v>300</v>
      </c>
      <c r="D57" s="12">
        <v>600</v>
      </c>
      <c r="E57" s="26" t="s">
        <v>142</v>
      </c>
    </row>
    <row r="58" ht="12.75" customHeight="1"/>
    <row r="59" ht="12.75" customHeight="1"/>
    <row r="60" spans="13:26" ht="13.5" customHeight="1">
      <c r="M60" s="27"/>
      <c r="N60" s="28"/>
      <c r="O60" s="29"/>
      <c r="P60" s="29"/>
      <c r="Q60" s="29"/>
      <c r="R60" s="30"/>
      <c r="S60" s="31"/>
      <c r="T60" s="32"/>
      <c r="U60" s="33"/>
      <c r="V60" s="32"/>
      <c r="W60" s="32"/>
      <c r="X60" s="32"/>
      <c r="Y60" s="34"/>
      <c r="Z60" s="32"/>
    </row>
    <row r="61" spans="13:26" ht="12.75" customHeight="1">
      <c r="M61" s="27"/>
      <c r="N61" s="28"/>
      <c r="O61" s="29"/>
      <c r="P61" s="29"/>
      <c r="Q61" s="29"/>
      <c r="R61" s="30"/>
      <c r="S61" s="31"/>
      <c r="T61" s="35"/>
      <c r="U61" s="36"/>
      <c r="V61" s="35"/>
      <c r="W61" s="35"/>
      <c r="X61" s="36"/>
      <c r="Y61" s="36"/>
      <c r="Z61" s="36"/>
    </row>
  </sheetData>
  <sheetProtection selectLockedCells="1" selectUnlockedCells="1"/>
  <mergeCells count="2">
    <mergeCell ref="A1:E1"/>
    <mergeCell ref="A2:E2"/>
  </mergeCells>
  <printOptions/>
  <pageMargins left="1.0222222222222221" right="0.22013888888888888" top="0.28" bottom="0.26666666666666666" header="0.5118055555555555" footer="0.45"/>
  <pageSetup horizontalDpi="300" verticalDpi="300" orientation="portrait" paperSize="9" scale="80"/>
  <colBreaks count="1" manualBreakCount="1">
    <brk id="1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50"/>
  <sheetViews>
    <sheetView zoomScale="130" zoomScaleNormal="130" workbookViewId="0" topLeftCell="A1">
      <selection activeCell="J59" sqref="J59"/>
    </sheetView>
  </sheetViews>
  <sheetFormatPr defaultColWidth="11.57421875" defaultRowHeight="12.75"/>
  <cols>
    <col min="1" max="1" width="2.8515625" style="0" customWidth="1"/>
    <col min="2" max="2" width="6.8515625" style="0" customWidth="1"/>
    <col min="3" max="3" width="7.421875" style="0" customWidth="1"/>
    <col min="4" max="5" width="7.8515625" style="0" customWidth="1"/>
    <col min="6" max="6" width="8.00390625" style="0" customWidth="1"/>
    <col min="7" max="7" width="7.8515625" style="0" customWidth="1"/>
    <col min="8" max="8" width="8.00390625" style="0" customWidth="1"/>
    <col min="9" max="9" width="7.8515625" style="0" customWidth="1"/>
    <col min="10" max="10" width="8.421875" style="0" customWidth="1"/>
    <col min="11" max="11" width="6.7109375" style="0" customWidth="1"/>
    <col min="12" max="12" width="7.00390625" style="0" customWidth="1"/>
    <col min="13" max="16384" width="11.421875" style="0" customWidth="1"/>
  </cols>
  <sheetData>
    <row r="1" spans="1:12" ht="39" customHeight="1">
      <c r="A1" s="310" t="s">
        <v>1297</v>
      </c>
      <c r="B1" s="310"/>
      <c r="C1" s="310"/>
      <c r="D1" s="310"/>
      <c r="E1" s="310"/>
      <c r="F1" s="310"/>
      <c r="G1" s="310"/>
      <c r="H1" s="310"/>
      <c r="I1" s="310"/>
      <c r="J1" s="310"/>
      <c r="K1" s="85"/>
      <c r="L1" s="85"/>
    </row>
    <row r="2" spans="1:12" ht="12">
      <c r="A2" s="178"/>
      <c r="B2" s="178" t="s">
        <v>1298</v>
      </c>
      <c r="C2" s="178" t="s">
        <v>1299</v>
      </c>
      <c r="D2" s="178" t="s">
        <v>1300</v>
      </c>
      <c r="E2" s="178" t="s">
        <v>1301</v>
      </c>
      <c r="F2" s="178" t="s">
        <v>1302</v>
      </c>
      <c r="G2" s="178" t="s">
        <v>1303</v>
      </c>
      <c r="H2" s="178" t="s">
        <v>1304</v>
      </c>
      <c r="I2" s="178" t="s">
        <v>1305</v>
      </c>
      <c r="J2" s="178" t="s">
        <v>1306</v>
      </c>
      <c r="K2" s="86"/>
      <c r="L2" s="86"/>
    </row>
    <row r="3" spans="1:12" ht="12.75" customHeight="1">
      <c r="A3" s="306" t="s">
        <v>1307</v>
      </c>
      <c r="B3" s="178" t="s">
        <v>1308</v>
      </c>
      <c r="C3" s="179"/>
      <c r="D3" s="179"/>
      <c r="E3" s="179"/>
      <c r="F3" s="179"/>
      <c r="G3" s="179"/>
      <c r="H3" s="179"/>
      <c r="I3" s="179"/>
      <c r="J3" s="311"/>
      <c r="K3" s="86"/>
      <c r="L3" s="86"/>
    </row>
    <row r="4" spans="1:12" ht="17.25" customHeight="1">
      <c r="A4" s="306"/>
      <c r="B4" s="178" t="s">
        <v>1309</v>
      </c>
      <c r="C4" s="179"/>
      <c r="D4" s="179"/>
      <c r="E4" s="179"/>
      <c r="F4" s="180"/>
      <c r="G4" s="179"/>
      <c r="H4" s="179"/>
      <c r="I4" s="179"/>
      <c r="J4" s="311"/>
      <c r="K4" s="86"/>
      <c r="L4" s="86"/>
    </row>
    <row r="5" spans="1:12" ht="15" customHeight="1">
      <c r="A5" s="306"/>
      <c r="B5" s="178" t="s">
        <v>1310</v>
      </c>
      <c r="C5" s="179"/>
      <c r="D5" s="179"/>
      <c r="E5" s="179"/>
      <c r="F5" s="179"/>
      <c r="G5" s="179"/>
      <c r="H5" s="179"/>
      <c r="I5" s="179"/>
      <c r="J5" s="311"/>
      <c r="K5" s="86"/>
      <c r="L5" s="86"/>
    </row>
    <row r="6" spans="1:12" ht="18" customHeight="1">
      <c r="A6" s="306"/>
      <c r="B6" s="178" t="s">
        <v>1311</v>
      </c>
      <c r="C6" s="179"/>
      <c r="D6" s="179"/>
      <c r="E6" s="179"/>
      <c r="F6" s="179"/>
      <c r="G6" s="179"/>
      <c r="H6" s="179"/>
      <c r="I6" s="179"/>
      <c r="J6" s="311"/>
      <c r="K6" s="86"/>
      <c r="L6" s="86"/>
    </row>
    <row r="7" spans="1:12" ht="16.5" customHeight="1">
      <c r="A7" s="306"/>
      <c r="B7" s="178" t="s">
        <v>1312</v>
      </c>
      <c r="C7" s="179"/>
      <c r="D7" s="179"/>
      <c r="E7" s="179"/>
      <c r="F7" s="179"/>
      <c r="G7" s="179"/>
      <c r="H7" s="179"/>
      <c r="I7" s="179"/>
      <c r="J7" s="311"/>
      <c r="K7" s="86"/>
      <c r="L7" s="86"/>
    </row>
    <row r="8" spans="1:12" ht="14.25" customHeight="1">
      <c r="A8" s="306"/>
      <c r="B8" s="178" t="s">
        <v>1313</v>
      </c>
      <c r="C8" s="179"/>
      <c r="D8" s="179"/>
      <c r="E8" s="179"/>
      <c r="F8" s="179"/>
      <c r="G8" s="179"/>
      <c r="H8" s="312"/>
      <c r="I8" s="312"/>
      <c r="J8" s="311"/>
      <c r="K8" s="86"/>
      <c r="L8" s="86"/>
    </row>
    <row r="9" spans="1:12" ht="9.75" customHeight="1">
      <c r="A9" s="86"/>
      <c r="B9" s="86"/>
      <c r="C9" s="86"/>
      <c r="D9" s="87"/>
      <c r="E9" s="87"/>
      <c r="F9" s="86"/>
      <c r="G9" s="86"/>
      <c r="H9" s="86"/>
      <c r="I9" s="86"/>
      <c r="J9" s="86"/>
      <c r="K9" s="86"/>
      <c r="L9" s="86"/>
    </row>
    <row r="10" spans="1:12" ht="12.75" customHeight="1" hidden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2" hidden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2" hidden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12" hidden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12" hidden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ht="13.5">
      <c r="A15" s="313" t="s">
        <v>1314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</row>
    <row r="16" spans="1:12" ht="26.25" customHeight="1">
      <c r="A16" s="178"/>
      <c r="B16" s="178" t="s">
        <v>1298</v>
      </c>
      <c r="C16" s="178" t="s">
        <v>1315</v>
      </c>
      <c r="D16" s="178" t="s">
        <v>1316</v>
      </c>
      <c r="E16" s="178" t="s">
        <v>1317</v>
      </c>
      <c r="F16" s="178" t="s">
        <v>1318</v>
      </c>
      <c r="G16" s="178" t="s">
        <v>1319</v>
      </c>
      <c r="H16" s="178" t="s">
        <v>1320</v>
      </c>
      <c r="I16" s="178" t="s">
        <v>1321</v>
      </c>
      <c r="J16" s="178" t="s">
        <v>1322</v>
      </c>
      <c r="K16" s="178" t="s">
        <v>1323</v>
      </c>
      <c r="L16" s="178" t="s">
        <v>1324</v>
      </c>
    </row>
    <row r="17" spans="1:12" ht="12.75" customHeight="1">
      <c r="A17" s="306" t="s">
        <v>1307</v>
      </c>
      <c r="B17" s="178" t="s">
        <v>1308</v>
      </c>
      <c r="C17" s="179"/>
      <c r="D17" s="180"/>
      <c r="E17" s="180"/>
      <c r="F17" s="180"/>
      <c r="G17" s="180"/>
      <c r="H17" s="180"/>
      <c r="I17" s="180"/>
      <c r="J17" s="180"/>
      <c r="K17" s="180"/>
      <c r="L17" s="180"/>
    </row>
    <row r="18" spans="1:12" ht="12">
      <c r="A18" s="306"/>
      <c r="B18" s="178" t="s">
        <v>1309</v>
      </c>
      <c r="C18" s="179"/>
      <c r="D18" s="180"/>
      <c r="E18" s="180"/>
      <c r="F18" s="180"/>
      <c r="G18" s="180"/>
      <c r="H18" s="180"/>
      <c r="I18" s="180"/>
      <c r="J18" s="180"/>
      <c r="K18" s="180"/>
      <c r="L18" s="180"/>
    </row>
    <row r="19" spans="1:12" ht="12">
      <c r="A19" s="306"/>
      <c r="B19" s="178" t="s">
        <v>1310</v>
      </c>
      <c r="C19" s="179"/>
      <c r="D19" s="180"/>
      <c r="E19" s="180"/>
      <c r="F19" s="180"/>
      <c r="G19" s="180"/>
      <c r="H19" s="180"/>
      <c r="I19" s="180"/>
      <c r="J19" s="180"/>
      <c r="K19" s="180"/>
      <c r="L19" s="180"/>
    </row>
    <row r="20" spans="1:12" ht="12">
      <c r="A20" s="306"/>
      <c r="B20" s="178" t="s">
        <v>1311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</row>
    <row r="21" spans="1:12" ht="12.75" customHeight="1">
      <c r="A21" s="306"/>
      <c r="B21" s="178" t="s">
        <v>1312</v>
      </c>
      <c r="C21" s="180"/>
      <c r="D21" s="180"/>
      <c r="E21" s="180"/>
      <c r="F21" s="180"/>
      <c r="G21" s="180"/>
      <c r="H21" s="180"/>
      <c r="I21" s="307"/>
      <c r="J21" s="307"/>
      <c r="K21" s="307"/>
      <c r="L21" s="307"/>
    </row>
    <row r="22" spans="1:12" ht="13.5" customHeight="1">
      <c r="A22" s="306"/>
      <c r="B22" s="178" t="s">
        <v>1313</v>
      </c>
      <c r="C22" s="180"/>
      <c r="D22" s="180"/>
      <c r="E22" s="180"/>
      <c r="F22" s="180"/>
      <c r="G22" s="180"/>
      <c r="H22" s="180"/>
      <c r="I22" s="307"/>
      <c r="J22" s="307"/>
      <c r="K22" s="307"/>
      <c r="L22" s="307"/>
    </row>
    <row r="23" spans="1:12" ht="12">
      <c r="A23" s="86"/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 ht="3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.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 ht="6.7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26.25" customHeight="1">
      <c r="A27" s="308" t="s">
        <v>1325</v>
      </c>
      <c r="B27" s="308"/>
      <c r="C27" s="308"/>
      <c r="D27" s="308"/>
      <c r="E27" s="308"/>
      <c r="F27" s="308"/>
      <c r="G27" s="308"/>
      <c r="H27" s="308"/>
      <c r="I27" s="308"/>
      <c r="J27" s="308"/>
      <c r="K27" s="86"/>
      <c r="L27" s="85"/>
    </row>
    <row r="28" spans="1:12" ht="28.5" customHeight="1">
      <c r="A28" s="178"/>
      <c r="B28" s="178" t="s">
        <v>1298</v>
      </c>
      <c r="C28" s="178" t="s">
        <v>1299</v>
      </c>
      <c r="D28" s="178" t="s">
        <v>1300</v>
      </c>
      <c r="E28" s="178" t="s">
        <v>1301</v>
      </c>
      <c r="F28" s="178" t="s">
        <v>1302</v>
      </c>
      <c r="G28" s="178" t="s">
        <v>1303</v>
      </c>
      <c r="H28" s="178" t="s">
        <v>1304</v>
      </c>
      <c r="I28" s="178" t="s">
        <v>1305</v>
      </c>
      <c r="J28" s="178" t="s">
        <v>1306</v>
      </c>
      <c r="K28" s="86"/>
      <c r="L28" s="86"/>
    </row>
    <row r="29" spans="1:12" ht="16.5" customHeight="1">
      <c r="A29" s="306" t="s">
        <v>1307</v>
      </c>
      <c r="B29" s="178" t="s">
        <v>1308</v>
      </c>
      <c r="C29" s="180"/>
      <c r="D29" s="180"/>
      <c r="E29" s="180"/>
      <c r="F29" s="180"/>
      <c r="G29" s="180"/>
      <c r="H29" s="180"/>
      <c r="I29" s="180"/>
      <c r="J29" s="309"/>
      <c r="K29" s="86"/>
      <c r="L29" s="86"/>
    </row>
    <row r="30" spans="1:12" ht="14.25" customHeight="1">
      <c r="A30" s="306"/>
      <c r="B30" s="178" t="s">
        <v>1309</v>
      </c>
      <c r="C30" s="180"/>
      <c r="D30" s="180"/>
      <c r="E30" s="180"/>
      <c r="F30" s="180"/>
      <c r="G30" s="180"/>
      <c r="H30" s="180"/>
      <c r="I30" s="180"/>
      <c r="J30" s="309"/>
      <c r="K30" s="86"/>
      <c r="L30" s="86"/>
    </row>
    <row r="31" spans="1:12" ht="16.5" customHeight="1">
      <c r="A31" s="306"/>
      <c r="B31" s="178" t="s">
        <v>1310</v>
      </c>
      <c r="C31" s="180"/>
      <c r="D31" s="180"/>
      <c r="E31" s="180"/>
      <c r="F31" s="180"/>
      <c r="G31" s="180"/>
      <c r="H31" s="180"/>
      <c r="I31" s="180"/>
      <c r="J31" s="309"/>
      <c r="K31" s="86"/>
      <c r="L31" s="86"/>
    </row>
    <row r="32" spans="1:12" ht="16.5" customHeight="1">
      <c r="A32" s="306"/>
      <c r="B32" s="178" t="s">
        <v>1311</v>
      </c>
      <c r="C32" s="180"/>
      <c r="D32" s="180"/>
      <c r="E32" s="180"/>
      <c r="F32" s="180"/>
      <c r="G32" s="180"/>
      <c r="H32" s="180"/>
      <c r="I32" s="180"/>
      <c r="J32" s="309"/>
      <c r="K32" s="86"/>
      <c r="L32" s="86"/>
    </row>
    <row r="33" spans="1:12" ht="18.75" customHeight="1">
      <c r="A33" s="306"/>
      <c r="B33" s="178" t="s">
        <v>1312</v>
      </c>
      <c r="C33" s="180"/>
      <c r="D33" s="180"/>
      <c r="E33" s="180"/>
      <c r="F33" s="180"/>
      <c r="G33" s="180"/>
      <c r="H33" s="180"/>
      <c r="I33" s="180"/>
      <c r="J33" s="309"/>
      <c r="K33" s="86"/>
      <c r="L33" s="86"/>
    </row>
    <row r="34" spans="1:12" ht="12" customHeight="1">
      <c r="A34" s="86"/>
      <c r="B34" s="86"/>
      <c r="C34" s="87"/>
      <c r="D34" s="87"/>
      <c r="E34" s="87"/>
      <c r="F34" s="87"/>
      <c r="G34" s="87"/>
      <c r="H34" s="87"/>
      <c r="I34" s="87"/>
      <c r="J34" s="86"/>
      <c r="K34" s="86"/>
      <c r="L34" s="86"/>
    </row>
    <row r="35" spans="1:12" ht="12" hidden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2" ht="12" hidden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12" ht="39.75" customHeight="1">
      <c r="A37" s="308" t="s">
        <v>1326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</row>
    <row r="38" spans="1:12" ht="27" customHeight="1">
      <c r="A38" s="178"/>
      <c r="B38" s="178" t="s">
        <v>1298</v>
      </c>
      <c r="C38" s="178" t="s">
        <v>1315</v>
      </c>
      <c r="D38" s="178" t="s">
        <v>1316</v>
      </c>
      <c r="E38" s="178" t="s">
        <v>1317</v>
      </c>
      <c r="F38" s="178" t="s">
        <v>1318</v>
      </c>
      <c r="G38" s="178" t="s">
        <v>1319</v>
      </c>
      <c r="H38" s="178" t="s">
        <v>1320</v>
      </c>
      <c r="I38" s="178" t="s">
        <v>1321</v>
      </c>
      <c r="J38" s="178" t="s">
        <v>1322</v>
      </c>
      <c r="K38" s="178" t="s">
        <v>1323</v>
      </c>
      <c r="L38" s="178" t="s">
        <v>1324</v>
      </c>
    </row>
    <row r="39" spans="1:12" ht="16.5" customHeight="1">
      <c r="A39" s="306" t="s">
        <v>1307</v>
      </c>
      <c r="B39" s="178" t="s">
        <v>1308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</row>
    <row r="40" spans="1:12" ht="18" customHeight="1">
      <c r="A40" s="306"/>
      <c r="B40" s="178" t="s">
        <v>1309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</row>
    <row r="41" spans="1:12" ht="16.5" customHeight="1">
      <c r="A41" s="306"/>
      <c r="B41" s="178" t="s">
        <v>1310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</row>
    <row r="42" spans="1:12" ht="15.75" customHeight="1">
      <c r="A42" s="306"/>
      <c r="B42" s="178" t="s">
        <v>1311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</row>
    <row r="43" spans="1:12" ht="16.5" customHeight="1">
      <c r="A43" s="306"/>
      <c r="B43" s="178" t="s">
        <v>1312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</row>
    <row r="44" spans="1:12" ht="13.5">
      <c r="A44" s="88"/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1:12" ht="13.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1:12" ht="13.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1:12" ht="13.5">
      <c r="A47" s="88"/>
      <c r="B47" s="88"/>
      <c r="C47" s="88"/>
      <c r="D47" s="88"/>
      <c r="E47" s="88"/>
      <c r="F47" s="88"/>
      <c r="G47" s="88"/>
      <c r="H47" s="183"/>
      <c r="I47" s="88"/>
      <c r="J47" s="88"/>
      <c r="K47" s="88"/>
      <c r="L47" s="88"/>
    </row>
    <row r="48" spans="1:12" ht="13.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1:12" ht="13.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1:12" ht="13.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</sheetData>
  <sheetProtection selectLockedCells="1" selectUnlockedCells="1"/>
  <mergeCells count="12">
    <mergeCell ref="A39:A43"/>
    <mergeCell ref="A1:J1"/>
    <mergeCell ref="A3:A8"/>
    <mergeCell ref="J3:J8"/>
    <mergeCell ref="H8:I8"/>
    <mergeCell ref="A15:L15"/>
    <mergeCell ref="A17:A22"/>
    <mergeCell ref="I21:L22"/>
    <mergeCell ref="A27:J27"/>
    <mergeCell ref="A29:A33"/>
    <mergeCell ref="J29:J33"/>
    <mergeCell ref="A37:L37"/>
  </mergeCells>
  <printOptions/>
  <pageMargins left="0.7875" right="0.7875" top="1.0631944444444446" bottom="1.0631944444444446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7"/>
  <sheetViews>
    <sheetView zoomScale="130" zoomScaleNormal="130" workbookViewId="0" topLeftCell="A1">
      <selection activeCell="H31" sqref="H31"/>
    </sheetView>
  </sheetViews>
  <sheetFormatPr defaultColWidth="11.57421875" defaultRowHeight="12.75"/>
  <cols>
    <col min="1" max="1" width="5.421875" style="0" customWidth="1"/>
    <col min="2" max="2" width="9.00390625" style="0" customWidth="1"/>
    <col min="3" max="3" width="11.421875" style="0" customWidth="1"/>
    <col min="4" max="4" width="14.28125" style="0" customWidth="1"/>
    <col min="5" max="5" width="15.8515625" style="0" customWidth="1"/>
    <col min="6" max="6" width="6.28125" style="0" customWidth="1"/>
    <col min="7" max="7" width="14.28125" style="0" customWidth="1"/>
    <col min="8" max="16384" width="11.421875" style="0" customWidth="1"/>
  </cols>
  <sheetData>
    <row r="1" spans="1:7" ht="15">
      <c r="A1" s="314" t="s">
        <v>1597</v>
      </c>
      <c r="B1" s="314"/>
      <c r="C1" s="314"/>
      <c r="D1" s="314"/>
      <c r="E1" s="314"/>
      <c r="F1" s="314"/>
      <c r="G1" s="314"/>
    </row>
    <row r="2" spans="1:7" ht="64.5">
      <c r="A2" s="90" t="s">
        <v>1</v>
      </c>
      <c r="B2" s="91" t="s">
        <v>1327</v>
      </c>
      <c r="C2" s="91" t="s">
        <v>1328</v>
      </c>
      <c r="D2" s="92" t="s">
        <v>1329</v>
      </c>
      <c r="E2" s="91" t="s">
        <v>1330</v>
      </c>
      <c r="F2" s="93" t="s">
        <v>1331</v>
      </c>
      <c r="G2" s="91" t="s">
        <v>1332</v>
      </c>
    </row>
    <row r="3" spans="1:7" ht="18" customHeight="1">
      <c r="A3" s="181">
        <v>1</v>
      </c>
      <c r="B3" s="94" t="s">
        <v>1334</v>
      </c>
      <c r="C3" s="94" t="s">
        <v>1335</v>
      </c>
      <c r="D3" s="95" t="s">
        <v>1336</v>
      </c>
      <c r="E3" s="94" t="s">
        <v>1337</v>
      </c>
      <c r="F3" s="95">
        <v>1780</v>
      </c>
      <c r="G3" s="94" t="s">
        <v>1338</v>
      </c>
    </row>
    <row r="4" spans="1:7" ht="18" customHeight="1">
      <c r="A4" s="96">
        <v>2</v>
      </c>
      <c r="B4" s="97" t="s">
        <v>1339</v>
      </c>
      <c r="C4" s="97" t="s">
        <v>1340</v>
      </c>
      <c r="D4" s="97" t="s">
        <v>1341</v>
      </c>
      <c r="E4" s="97" t="s">
        <v>1342</v>
      </c>
      <c r="F4" s="98">
        <v>1900</v>
      </c>
      <c r="G4" s="97" t="s">
        <v>1338</v>
      </c>
    </row>
    <row r="5" spans="1:7" ht="18" customHeight="1">
      <c r="A5" s="96">
        <v>3</v>
      </c>
      <c r="B5" s="97" t="s">
        <v>1343</v>
      </c>
      <c r="C5" s="97" t="s">
        <v>1344</v>
      </c>
      <c r="D5" s="97" t="s">
        <v>1345</v>
      </c>
      <c r="E5" s="97" t="s">
        <v>1346</v>
      </c>
      <c r="F5" s="98">
        <v>2120</v>
      </c>
      <c r="G5" s="97" t="s">
        <v>1338</v>
      </c>
    </row>
    <row r="6" spans="1:7" ht="17.25" customHeight="1">
      <c r="A6" s="96">
        <v>4</v>
      </c>
      <c r="B6" s="97" t="s">
        <v>1347</v>
      </c>
      <c r="C6" s="97" t="s">
        <v>1348</v>
      </c>
      <c r="D6" s="97" t="s">
        <v>1345</v>
      </c>
      <c r="E6" s="97" t="s">
        <v>1346</v>
      </c>
      <c r="F6" s="98">
        <v>2120</v>
      </c>
      <c r="G6" s="97" t="s">
        <v>1338</v>
      </c>
    </row>
    <row r="7" spans="1:7" ht="18" customHeight="1">
      <c r="A7" s="96">
        <v>5</v>
      </c>
      <c r="B7" s="97" t="s">
        <v>1349</v>
      </c>
      <c r="C7" s="97" t="s">
        <v>1350</v>
      </c>
      <c r="D7" s="97" t="s">
        <v>1351</v>
      </c>
      <c r="E7" s="97" t="s">
        <v>1352</v>
      </c>
      <c r="F7" s="98">
        <v>2700</v>
      </c>
      <c r="G7" s="97" t="s">
        <v>1353</v>
      </c>
    </row>
    <row r="8" spans="1:7" ht="18" customHeight="1">
      <c r="A8" s="96">
        <v>6</v>
      </c>
      <c r="B8" s="97" t="s">
        <v>1354</v>
      </c>
      <c r="C8" s="97" t="s">
        <v>1355</v>
      </c>
      <c r="D8" s="97" t="s">
        <v>1356</v>
      </c>
      <c r="E8" s="97" t="s">
        <v>1357</v>
      </c>
      <c r="F8" s="98">
        <v>2800</v>
      </c>
      <c r="G8" s="97" t="s">
        <v>1353</v>
      </c>
    </row>
    <row r="9" spans="1:7" ht="18" customHeight="1">
      <c r="A9" s="96">
        <v>7</v>
      </c>
      <c r="B9" s="97" t="s">
        <v>1358</v>
      </c>
      <c r="C9" s="97" t="s">
        <v>1359</v>
      </c>
      <c r="D9" s="97" t="s">
        <v>1360</v>
      </c>
      <c r="E9" s="97" t="s">
        <v>1361</v>
      </c>
      <c r="F9" s="98">
        <v>3060</v>
      </c>
      <c r="G9" s="97" t="s">
        <v>1353</v>
      </c>
    </row>
    <row r="10" spans="1:7" ht="18" customHeight="1">
      <c r="A10" s="96">
        <v>8</v>
      </c>
      <c r="B10" s="97" t="s">
        <v>1362</v>
      </c>
      <c r="C10" s="97" t="s">
        <v>1363</v>
      </c>
      <c r="D10" s="97" t="s">
        <v>1364</v>
      </c>
      <c r="E10" s="97" t="s">
        <v>1365</v>
      </c>
      <c r="F10" s="98">
        <v>2900</v>
      </c>
      <c r="G10" s="97" t="s">
        <v>1353</v>
      </c>
    </row>
    <row r="11" spans="1:7" ht="18" customHeight="1">
      <c r="A11" s="96">
        <v>9</v>
      </c>
      <c r="B11" s="97" t="s">
        <v>1366</v>
      </c>
      <c r="C11" s="97" t="s">
        <v>1367</v>
      </c>
      <c r="D11" s="97" t="s">
        <v>1368</v>
      </c>
      <c r="E11" s="97" t="s">
        <v>1369</v>
      </c>
      <c r="F11" s="98">
        <v>4300</v>
      </c>
      <c r="G11" s="97" t="s">
        <v>1370</v>
      </c>
    </row>
    <row r="12" spans="1:7" ht="18" customHeight="1">
      <c r="A12" s="96">
        <v>10</v>
      </c>
      <c r="B12" s="97" t="s">
        <v>1371</v>
      </c>
      <c r="C12" s="97" t="s">
        <v>1372</v>
      </c>
      <c r="D12" s="97" t="s">
        <v>1373</v>
      </c>
      <c r="E12" s="97" t="s">
        <v>1374</v>
      </c>
      <c r="F12" s="98">
        <v>4660</v>
      </c>
      <c r="G12" s="97" t="s">
        <v>1370</v>
      </c>
    </row>
    <row r="13" spans="1:7" ht="18" customHeight="1">
      <c r="A13" s="96">
        <v>11</v>
      </c>
      <c r="B13" s="97" t="s">
        <v>1375</v>
      </c>
      <c r="C13" s="97" t="s">
        <v>1376</v>
      </c>
      <c r="D13" s="97" t="s">
        <v>1377</v>
      </c>
      <c r="E13" s="97" t="s">
        <v>1378</v>
      </c>
      <c r="F13" s="98">
        <v>4740</v>
      </c>
      <c r="G13" s="97" t="s">
        <v>1370</v>
      </c>
    </row>
    <row r="14" spans="1:7" ht="18" customHeight="1">
      <c r="A14" s="96">
        <v>12</v>
      </c>
      <c r="B14" s="97" t="s">
        <v>1379</v>
      </c>
      <c r="C14" s="97" t="s">
        <v>1380</v>
      </c>
      <c r="D14" s="97" t="s">
        <v>1381</v>
      </c>
      <c r="E14" s="97" t="s">
        <v>1382</v>
      </c>
      <c r="F14" s="98">
        <v>6340</v>
      </c>
      <c r="G14" s="97" t="s">
        <v>1383</v>
      </c>
    </row>
    <row r="15" spans="1:7" ht="18" customHeight="1">
      <c r="A15" s="96">
        <v>13</v>
      </c>
      <c r="B15" s="97" t="s">
        <v>1384</v>
      </c>
      <c r="C15" s="97" t="s">
        <v>1385</v>
      </c>
      <c r="D15" s="97" t="s">
        <v>1386</v>
      </c>
      <c r="E15" s="97" t="s">
        <v>1387</v>
      </c>
      <c r="F15" s="98">
        <v>6395</v>
      </c>
      <c r="G15" s="97" t="s">
        <v>1383</v>
      </c>
    </row>
    <row r="16" spans="1:7" ht="18" customHeight="1">
      <c r="A16" s="96">
        <v>14</v>
      </c>
      <c r="B16" s="97" t="s">
        <v>1388</v>
      </c>
      <c r="C16" s="97" t="s">
        <v>1389</v>
      </c>
      <c r="D16" s="97" t="s">
        <v>1387</v>
      </c>
      <c r="E16" s="97" t="s">
        <v>1390</v>
      </c>
      <c r="F16" s="98">
        <v>6600</v>
      </c>
      <c r="G16" s="97" t="s">
        <v>1383</v>
      </c>
    </row>
    <row r="17" spans="1:7" ht="18" customHeight="1">
      <c r="A17" s="96">
        <v>15</v>
      </c>
      <c r="B17" s="97" t="s">
        <v>1391</v>
      </c>
      <c r="C17" s="97" t="s">
        <v>1392</v>
      </c>
      <c r="D17" s="97" t="s">
        <v>1393</v>
      </c>
      <c r="E17" s="97" t="s">
        <v>1394</v>
      </c>
      <c r="F17" s="98">
        <v>6900</v>
      </c>
      <c r="G17" s="97" t="s">
        <v>1383</v>
      </c>
    </row>
    <row r="18" ht="12">
      <c r="F18" s="99"/>
    </row>
    <row r="21" spans="1:7" ht="15">
      <c r="A21" s="314" t="s">
        <v>1395</v>
      </c>
      <c r="B21" s="314"/>
      <c r="C21" s="314"/>
      <c r="D21" s="314"/>
      <c r="E21" s="314"/>
      <c r="F21" s="314"/>
      <c r="G21" s="314"/>
    </row>
    <row r="22" spans="1:7" ht="64.5">
      <c r="A22" s="90" t="s">
        <v>1</v>
      </c>
      <c r="B22" s="92" t="s">
        <v>1327</v>
      </c>
      <c r="C22" s="92" t="s">
        <v>1328</v>
      </c>
      <c r="D22" s="92" t="s">
        <v>1329</v>
      </c>
      <c r="E22" s="92" t="s">
        <v>1330</v>
      </c>
      <c r="F22" s="90" t="s">
        <v>1331</v>
      </c>
      <c r="G22" s="92" t="s">
        <v>1332</v>
      </c>
    </row>
    <row r="23" spans="1:7" ht="12">
      <c r="A23" s="96">
        <v>1</v>
      </c>
      <c r="B23" s="100" t="s">
        <v>1396</v>
      </c>
      <c r="C23" s="100" t="s">
        <v>1397</v>
      </c>
      <c r="D23" s="101" t="s">
        <v>1336</v>
      </c>
      <c r="E23" s="100" t="s">
        <v>1337</v>
      </c>
      <c r="F23" s="102">
        <v>1100</v>
      </c>
      <c r="G23" s="100" t="s">
        <v>1398</v>
      </c>
    </row>
    <row r="24" spans="1:7" ht="12">
      <c r="A24" s="96">
        <v>2</v>
      </c>
      <c r="B24" s="97" t="s">
        <v>1399</v>
      </c>
      <c r="C24" s="97" t="s">
        <v>1340</v>
      </c>
      <c r="D24" s="97" t="s">
        <v>1341</v>
      </c>
      <c r="E24" s="97" t="s">
        <v>1342</v>
      </c>
      <c r="F24" s="98">
        <v>1320</v>
      </c>
      <c r="G24" s="97" t="s">
        <v>1400</v>
      </c>
    </row>
    <row r="25" spans="1:7" ht="12">
      <c r="A25" s="96">
        <v>3</v>
      </c>
      <c r="B25" s="97" t="s">
        <v>1401</v>
      </c>
      <c r="C25" s="97" t="s">
        <v>1344</v>
      </c>
      <c r="D25" s="97" t="s">
        <v>1345</v>
      </c>
      <c r="E25" s="97" t="s">
        <v>1346</v>
      </c>
      <c r="F25" s="98">
        <v>1460</v>
      </c>
      <c r="G25" s="97" t="s">
        <v>1402</v>
      </c>
    </row>
    <row r="26" spans="1:7" ht="12">
      <c r="A26" s="96">
        <v>4</v>
      </c>
      <c r="B26" s="97" t="s">
        <v>1403</v>
      </c>
      <c r="C26" s="97" t="s">
        <v>1348</v>
      </c>
      <c r="D26" s="97" t="s">
        <v>1345</v>
      </c>
      <c r="E26" s="97" t="s">
        <v>1346</v>
      </c>
      <c r="F26" s="98">
        <v>1460</v>
      </c>
      <c r="G26" s="97" t="s">
        <v>1402</v>
      </c>
    </row>
    <row r="27" spans="1:7" ht="12">
      <c r="A27" s="96">
        <v>5</v>
      </c>
      <c r="B27" s="97" t="s">
        <v>1404</v>
      </c>
      <c r="C27" s="97" t="s">
        <v>1350</v>
      </c>
      <c r="D27" s="97" t="s">
        <v>1351</v>
      </c>
      <c r="E27" s="97" t="s">
        <v>1352</v>
      </c>
      <c r="F27" s="98">
        <v>1620</v>
      </c>
      <c r="G27" s="97" t="s">
        <v>1405</v>
      </c>
    </row>
    <row r="28" spans="1:7" ht="12">
      <c r="A28" s="96">
        <v>6</v>
      </c>
      <c r="B28" s="97" t="s">
        <v>1406</v>
      </c>
      <c r="C28" s="97" t="s">
        <v>1355</v>
      </c>
      <c r="D28" s="97" t="s">
        <v>1356</v>
      </c>
      <c r="E28" s="97" t="s">
        <v>1357</v>
      </c>
      <c r="F28" s="98">
        <v>1608</v>
      </c>
      <c r="G28" s="97" t="s">
        <v>1405</v>
      </c>
    </row>
    <row r="29" spans="1:7" ht="12">
      <c r="A29" s="96">
        <v>7</v>
      </c>
      <c r="B29" s="97" t="s">
        <v>1407</v>
      </c>
      <c r="C29" s="97" t="s">
        <v>1359</v>
      </c>
      <c r="D29" s="97" t="s">
        <v>1360</v>
      </c>
      <c r="E29" s="97" t="s">
        <v>1361</v>
      </c>
      <c r="F29" s="98">
        <v>1780</v>
      </c>
      <c r="G29" s="97" t="s">
        <v>1405</v>
      </c>
    </row>
    <row r="30" spans="1:7" ht="12">
      <c r="A30" s="96">
        <v>8</v>
      </c>
      <c r="B30" s="97" t="s">
        <v>1408</v>
      </c>
      <c r="C30" s="97" t="s">
        <v>1363</v>
      </c>
      <c r="D30" s="97" t="s">
        <v>1364</v>
      </c>
      <c r="E30" s="97" t="s">
        <v>1365</v>
      </c>
      <c r="F30" s="98">
        <v>1950</v>
      </c>
      <c r="G30" s="97" t="s">
        <v>1409</v>
      </c>
    </row>
    <row r="31" spans="1:7" ht="12">
      <c r="A31" s="96">
        <v>9</v>
      </c>
      <c r="B31" s="97" t="s">
        <v>1410</v>
      </c>
      <c r="C31" s="97" t="s">
        <v>1367</v>
      </c>
      <c r="D31" s="97" t="s">
        <v>1368</v>
      </c>
      <c r="E31" s="97" t="s">
        <v>1369</v>
      </c>
      <c r="F31" s="98">
        <v>2770</v>
      </c>
      <c r="G31" s="97" t="s">
        <v>1411</v>
      </c>
    </row>
    <row r="32" spans="1:7" ht="12">
      <c r="A32" s="96">
        <v>10</v>
      </c>
      <c r="B32" s="97" t="s">
        <v>1412</v>
      </c>
      <c r="C32" s="97" t="s">
        <v>1372</v>
      </c>
      <c r="D32" s="97" t="s">
        <v>1373</v>
      </c>
      <c r="E32" s="97" t="s">
        <v>1374</v>
      </c>
      <c r="F32" s="98">
        <v>3295</v>
      </c>
      <c r="G32" s="97" t="s">
        <v>1411</v>
      </c>
    </row>
    <row r="33" spans="1:7" ht="12">
      <c r="A33" s="96">
        <v>11</v>
      </c>
      <c r="B33" s="97" t="s">
        <v>1413</v>
      </c>
      <c r="C33" s="97" t="s">
        <v>1376</v>
      </c>
      <c r="D33" s="97" t="s">
        <v>1377</v>
      </c>
      <c r="E33" s="97" t="s">
        <v>1378</v>
      </c>
      <c r="F33" s="98">
        <v>3295</v>
      </c>
      <c r="G33" s="97" t="s">
        <v>1411</v>
      </c>
    </row>
    <row r="34" spans="1:7" ht="12">
      <c r="A34" s="96">
        <v>12</v>
      </c>
      <c r="B34" s="97" t="s">
        <v>1414</v>
      </c>
      <c r="C34" s="97" t="s">
        <v>1380</v>
      </c>
      <c r="D34" s="97" t="s">
        <v>1381</v>
      </c>
      <c r="E34" s="97" t="s">
        <v>1382</v>
      </c>
      <c r="F34" s="98">
        <v>3900</v>
      </c>
      <c r="G34" s="97" t="s">
        <v>1415</v>
      </c>
    </row>
    <row r="35" spans="1:7" ht="12">
      <c r="A35" s="96">
        <v>13</v>
      </c>
      <c r="B35" s="97" t="s">
        <v>1416</v>
      </c>
      <c r="C35" s="97" t="s">
        <v>1385</v>
      </c>
      <c r="D35" s="97" t="s">
        <v>1386</v>
      </c>
      <c r="E35" s="97" t="s">
        <v>1387</v>
      </c>
      <c r="F35" s="98">
        <v>4030</v>
      </c>
      <c r="G35" s="97" t="s">
        <v>1415</v>
      </c>
    </row>
    <row r="36" spans="1:7" ht="12">
      <c r="A36" s="96">
        <v>14</v>
      </c>
      <c r="B36" s="97" t="s">
        <v>1417</v>
      </c>
      <c r="C36" s="97" t="s">
        <v>1389</v>
      </c>
      <c r="D36" s="97" t="s">
        <v>1387</v>
      </c>
      <c r="E36" s="97" t="s">
        <v>1390</v>
      </c>
      <c r="F36" s="98">
        <v>4240</v>
      </c>
      <c r="G36" s="97" t="s">
        <v>1415</v>
      </c>
    </row>
    <row r="37" spans="1:7" ht="12">
      <c r="A37" s="96">
        <v>15</v>
      </c>
      <c r="B37" s="97" t="s">
        <v>1418</v>
      </c>
      <c r="C37" s="97" t="s">
        <v>1392</v>
      </c>
      <c r="D37" s="97" t="s">
        <v>1393</v>
      </c>
      <c r="E37" s="97" t="s">
        <v>1394</v>
      </c>
      <c r="F37" s="98">
        <v>4440</v>
      </c>
      <c r="G37" s="97" t="s">
        <v>1415</v>
      </c>
    </row>
  </sheetData>
  <sheetProtection selectLockedCells="1" selectUnlockedCells="1"/>
  <mergeCells count="2">
    <mergeCell ref="A1:G1"/>
    <mergeCell ref="A21:G21"/>
  </mergeCells>
  <printOptions/>
  <pageMargins left="0.7875" right="0.7875" top="1.0631944444444446" bottom="1.0631944444444446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5"/>
  <sheetViews>
    <sheetView zoomScale="130" zoomScaleNormal="130" workbookViewId="0" topLeftCell="A17">
      <selection activeCell="C36" sqref="C36"/>
    </sheetView>
  </sheetViews>
  <sheetFormatPr defaultColWidth="11.57421875" defaultRowHeight="12.75"/>
  <cols>
    <col min="1" max="1" width="4.8515625" style="0" customWidth="1"/>
    <col min="2" max="2" width="8.00390625" style="0" customWidth="1"/>
    <col min="3" max="3" width="13.8515625" style="0" customWidth="1"/>
    <col min="4" max="4" width="14.140625" style="0" customWidth="1"/>
    <col min="5" max="5" width="15.7109375" style="0" customWidth="1"/>
    <col min="6" max="6" width="5.7109375" style="0" customWidth="1"/>
    <col min="7" max="7" width="16.28125" style="0" customWidth="1"/>
    <col min="8" max="8" width="6.28125" style="0" customWidth="1"/>
    <col min="9" max="16384" width="11.421875" style="0" customWidth="1"/>
  </cols>
  <sheetData>
    <row r="1" spans="1:8" ht="15">
      <c r="A1" s="314" t="s">
        <v>1419</v>
      </c>
      <c r="B1" s="314"/>
      <c r="C1" s="314"/>
      <c r="D1" s="314"/>
      <c r="E1" s="314"/>
      <c r="F1" s="314"/>
      <c r="G1" s="314"/>
      <c r="H1" s="314"/>
    </row>
    <row r="2" spans="1:8" ht="51.75">
      <c r="A2" s="90" t="s">
        <v>1</v>
      </c>
      <c r="B2" s="104" t="s">
        <v>1327</v>
      </c>
      <c r="C2" s="104" t="s">
        <v>1328</v>
      </c>
      <c r="D2" s="105" t="s">
        <v>1329</v>
      </c>
      <c r="E2" s="105" t="s">
        <v>1330</v>
      </c>
      <c r="F2" s="106" t="s">
        <v>1331</v>
      </c>
      <c r="G2" s="92" t="s">
        <v>1332</v>
      </c>
      <c r="H2" s="104" t="s">
        <v>1333</v>
      </c>
    </row>
    <row r="3" spans="1:8" ht="18" customHeight="1">
      <c r="A3" s="107">
        <v>1</v>
      </c>
      <c r="B3" s="100" t="s">
        <v>1420</v>
      </c>
      <c r="C3" s="100" t="s">
        <v>1421</v>
      </c>
      <c r="D3" s="101" t="s">
        <v>1422</v>
      </c>
      <c r="E3" s="100" t="s">
        <v>1423</v>
      </c>
      <c r="F3" s="108">
        <v>980</v>
      </c>
      <c r="G3" s="100" t="s">
        <v>1424</v>
      </c>
      <c r="H3" s="108" t="s">
        <v>1425</v>
      </c>
    </row>
    <row r="4" spans="1:8" ht="18" customHeight="1">
      <c r="A4" s="96">
        <v>2</v>
      </c>
      <c r="B4" s="97" t="s">
        <v>1426</v>
      </c>
      <c r="C4" s="97" t="s">
        <v>1427</v>
      </c>
      <c r="D4" s="97" t="s">
        <v>1428</v>
      </c>
      <c r="E4" s="97" t="s">
        <v>1429</v>
      </c>
      <c r="F4" s="98">
        <v>1200</v>
      </c>
      <c r="G4" s="97" t="s">
        <v>1424</v>
      </c>
      <c r="H4" s="103">
        <v>20069</v>
      </c>
    </row>
    <row r="5" spans="1:8" ht="18" customHeight="1">
      <c r="A5" s="96">
        <v>3</v>
      </c>
      <c r="B5" s="97" t="s">
        <v>1430</v>
      </c>
      <c r="C5" s="97" t="s">
        <v>1431</v>
      </c>
      <c r="D5" s="97" t="s">
        <v>1432</v>
      </c>
      <c r="E5" s="97" t="s">
        <v>1433</v>
      </c>
      <c r="F5" s="98">
        <v>1420</v>
      </c>
      <c r="G5" s="97" t="s">
        <v>1424</v>
      </c>
      <c r="H5" s="103">
        <v>23277</v>
      </c>
    </row>
    <row r="6" spans="1:8" ht="18" customHeight="1">
      <c r="A6" s="96">
        <v>4</v>
      </c>
      <c r="B6" s="97" t="s">
        <v>1434</v>
      </c>
      <c r="C6" s="97" t="s">
        <v>1435</v>
      </c>
      <c r="D6" s="97" t="s">
        <v>1436</v>
      </c>
      <c r="E6" s="97" t="s">
        <v>1437</v>
      </c>
      <c r="F6" s="98">
        <v>1680</v>
      </c>
      <c r="G6" s="97" t="s">
        <v>1424</v>
      </c>
      <c r="H6" s="103">
        <v>25405</v>
      </c>
    </row>
    <row r="7" spans="1:8" ht="18" customHeight="1">
      <c r="A7" s="96">
        <v>5</v>
      </c>
      <c r="B7" s="97" t="s">
        <v>1438</v>
      </c>
      <c r="C7" s="97" t="s">
        <v>1439</v>
      </c>
      <c r="D7" s="97" t="s">
        <v>1336</v>
      </c>
      <c r="E7" s="97" t="s">
        <v>1337</v>
      </c>
      <c r="F7" s="98">
        <v>1740</v>
      </c>
      <c r="G7" s="97" t="s">
        <v>1440</v>
      </c>
      <c r="H7" s="103">
        <v>27184</v>
      </c>
    </row>
    <row r="8" spans="1:8" ht="18" customHeight="1">
      <c r="A8" s="96">
        <v>6</v>
      </c>
      <c r="B8" s="97" t="s">
        <v>1441</v>
      </c>
      <c r="C8" s="97" t="s">
        <v>1442</v>
      </c>
      <c r="D8" s="97" t="s">
        <v>1341</v>
      </c>
      <c r="E8" s="97" t="s">
        <v>1443</v>
      </c>
      <c r="F8" s="98">
        <v>1940</v>
      </c>
      <c r="G8" s="97" t="s">
        <v>1440</v>
      </c>
      <c r="H8" s="103">
        <v>28661</v>
      </c>
    </row>
    <row r="9" spans="1:8" ht="18" customHeight="1">
      <c r="A9" s="96">
        <v>7</v>
      </c>
      <c r="B9" s="97" t="s">
        <v>1444</v>
      </c>
      <c r="C9" s="97" t="s">
        <v>1445</v>
      </c>
      <c r="D9" s="97" t="s">
        <v>1446</v>
      </c>
      <c r="E9" s="97" t="s">
        <v>1447</v>
      </c>
      <c r="F9" s="98">
        <v>1980</v>
      </c>
      <c r="G9" s="97" t="s">
        <v>1440</v>
      </c>
      <c r="H9" s="103">
        <v>35002</v>
      </c>
    </row>
    <row r="10" spans="1:8" ht="18" customHeight="1">
      <c r="A10" s="96">
        <v>8</v>
      </c>
      <c r="B10" s="97" t="s">
        <v>1448</v>
      </c>
      <c r="C10" s="97" t="s">
        <v>1449</v>
      </c>
      <c r="D10" s="97" t="s">
        <v>1351</v>
      </c>
      <c r="E10" s="97" t="s">
        <v>1352</v>
      </c>
      <c r="F10" s="98">
        <v>2380</v>
      </c>
      <c r="G10" s="97" t="s">
        <v>1450</v>
      </c>
      <c r="H10" s="103">
        <v>38067</v>
      </c>
    </row>
    <row r="11" spans="1:8" ht="18" customHeight="1">
      <c r="A11" s="96">
        <v>9</v>
      </c>
      <c r="B11" s="97" t="s">
        <v>1451</v>
      </c>
      <c r="C11" s="97" t="s">
        <v>1452</v>
      </c>
      <c r="D11" s="97" t="s">
        <v>1360</v>
      </c>
      <c r="E11" s="97" t="s">
        <v>1361</v>
      </c>
      <c r="F11" s="98">
        <v>2475</v>
      </c>
      <c r="G11" s="97" t="s">
        <v>1450</v>
      </c>
      <c r="H11" s="103">
        <v>48767</v>
      </c>
    </row>
    <row r="12" spans="1:8" ht="18" customHeight="1">
      <c r="A12" s="96">
        <v>10</v>
      </c>
      <c r="B12" s="97" t="s">
        <v>1453</v>
      </c>
      <c r="C12" s="97" t="s">
        <v>1454</v>
      </c>
      <c r="D12" s="97" t="s">
        <v>1364</v>
      </c>
      <c r="E12" s="97" t="s">
        <v>1365</v>
      </c>
      <c r="F12" s="98">
        <v>3575</v>
      </c>
      <c r="G12" s="97" t="s">
        <v>1450</v>
      </c>
      <c r="H12" s="103">
        <v>58679</v>
      </c>
    </row>
    <row r="13" spans="1:8" ht="18" customHeight="1">
      <c r="A13" s="96">
        <v>11</v>
      </c>
      <c r="B13" s="97" t="s">
        <v>1455</v>
      </c>
      <c r="C13" s="97" t="s">
        <v>1456</v>
      </c>
      <c r="D13" s="97" t="s">
        <v>1368</v>
      </c>
      <c r="E13" s="97" t="s">
        <v>1457</v>
      </c>
      <c r="F13" s="98">
        <v>4300</v>
      </c>
      <c r="G13" s="97" t="s">
        <v>1458</v>
      </c>
      <c r="H13" s="103">
        <v>67467</v>
      </c>
    </row>
    <row r="14" spans="1:8" ht="18" customHeight="1">
      <c r="A14" s="96">
        <v>12</v>
      </c>
      <c r="B14" s="97" t="s">
        <v>1459</v>
      </c>
      <c r="C14" s="97" t="s">
        <v>1460</v>
      </c>
      <c r="D14" s="97" t="s">
        <v>1373</v>
      </c>
      <c r="E14" s="97" t="s">
        <v>1374</v>
      </c>
      <c r="F14" s="98">
        <v>4660</v>
      </c>
      <c r="G14" s="97" t="s">
        <v>1458</v>
      </c>
      <c r="H14" s="103">
        <v>70314</v>
      </c>
    </row>
    <row r="15" spans="1:8" ht="18" customHeight="1">
      <c r="A15" s="96">
        <v>13</v>
      </c>
      <c r="B15" s="97" t="s">
        <v>1461</v>
      </c>
      <c r="C15" s="97" t="s">
        <v>1462</v>
      </c>
      <c r="D15" s="97" t="s">
        <v>1377</v>
      </c>
      <c r="E15" s="97" t="s">
        <v>1378</v>
      </c>
      <c r="F15" s="98">
        <v>4740</v>
      </c>
      <c r="G15" s="97" t="s">
        <v>1458</v>
      </c>
      <c r="H15" s="103">
        <v>81276</v>
      </c>
    </row>
    <row r="16" spans="1:8" ht="18" customHeight="1">
      <c r="A16" s="96">
        <v>14</v>
      </c>
      <c r="B16" s="97" t="s">
        <v>1463</v>
      </c>
      <c r="C16" s="97" t="s">
        <v>1464</v>
      </c>
      <c r="D16" s="97" t="s">
        <v>1465</v>
      </c>
      <c r="E16" s="97" t="s">
        <v>1466</v>
      </c>
      <c r="F16" s="98">
        <v>6500</v>
      </c>
      <c r="G16" s="97" t="s">
        <v>1467</v>
      </c>
      <c r="H16" s="98" t="s">
        <v>446</v>
      </c>
    </row>
    <row r="17" spans="6:8" ht="12">
      <c r="F17" s="99"/>
      <c r="H17" s="99"/>
    </row>
    <row r="18" ht="12">
      <c r="H18" s="99"/>
    </row>
    <row r="19" ht="12">
      <c r="H19" s="99"/>
    </row>
    <row r="20" spans="1:8" ht="15">
      <c r="A20" s="314" t="s">
        <v>1468</v>
      </c>
      <c r="B20" s="314"/>
      <c r="C20" s="314"/>
      <c r="D20" s="314"/>
      <c r="E20" s="314"/>
      <c r="F20" s="314"/>
      <c r="G20" s="314"/>
      <c r="H20" s="314"/>
    </row>
    <row r="21" spans="1:8" ht="51.75">
      <c r="A21" s="106" t="s">
        <v>1</v>
      </c>
      <c r="B21" s="104" t="s">
        <v>1469</v>
      </c>
      <c r="C21" s="104" t="s">
        <v>1328</v>
      </c>
      <c r="D21" s="105" t="s">
        <v>1329</v>
      </c>
      <c r="E21" s="105" t="s">
        <v>1330</v>
      </c>
      <c r="F21" s="106" t="s">
        <v>1331</v>
      </c>
      <c r="G21" s="105" t="s">
        <v>1470</v>
      </c>
      <c r="H21" s="105" t="s">
        <v>1333</v>
      </c>
    </row>
    <row r="22" spans="1:8" ht="12.75">
      <c r="A22" s="182">
        <v>1</v>
      </c>
      <c r="B22" s="100" t="s">
        <v>1471</v>
      </c>
      <c r="C22" s="100" t="s">
        <v>1472</v>
      </c>
      <c r="D22" s="101" t="s">
        <v>1422</v>
      </c>
      <c r="E22" s="100" t="s">
        <v>1423</v>
      </c>
      <c r="F22" s="101">
        <v>630</v>
      </c>
      <c r="G22" s="100" t="s">
        <v>1473</v>
      </c>
      <c r="H22" s="101">
        <v>12680</v>
      </c>
    </row>
    <row r="23" spans="1:8" ht="12">
      <c r="A23" s="96">
        <v>2</v>
      </c>
      <c r="B23" s="97" t="s">
        <v>1474</v>
      </c>
      <c r="C23" s="97" t="s">
        <v>1427</v>
      </c>
      <c r="D23" s="97" t="s">
        <v>1428</v>
      </c>
      <c r="E23" s="97" t="s">
        <v>1429</v>
      </c>
      <c r="F23" s="98">
        <v>720</v>
      </c>
      <c r="G23" s="97" t="s">
        <v>1475</v>
      </c>
      <c r="H23" s="103">
        <v>14332</v>
      </c>
    </row>
    <row r="24" spans="1:8" ht="12">
      <c r="A24" s="96">
        <v>3</v>
      </c>
      <c r="B24" s="97" t="s">
        <v>1476</v>
      </c>
      <c r="C24" s="97" t="s">
        <v>1431</v>
      </c>
      <c r="D24" s="97" t="s">
        <v>1432</v>
      </c>
      <c r="E24" s="97" t="s">
        <v>1433</v>
      </c>
      <c r="F24" s="98">
        <v>1020</v>
      </c>
      <c r="G24" s="97" t="s">
        <v>1477</v>
      </c>
      <c r="H24" s="103">
        <v>18091</v>
      </c>
    </row>
    <row r="25" spans="1:8" ht="12">
      <c r="A25" s="96">
        <v>4</v>
      </c>
      <c r="B25" s="97" t="s">
        <v>1478</v>
      </c>
      <c r="C25" s="97" t="s">
        <v>1435</v>
      </c>
      <c r="D25" s="97" t="s">
        <v>1436</v>
      </c>
      <c r="E25" s="97" t="s">
        <v>1437</v>
      </c>
      <c r="F25" s="98">
        <v>1080</v>
      </c>
      <c r="G25" s="97" t="s">
        <v>1477</v>
      </c>
      <c r="H25" s="103">
        <v>19871</v>
      </c>
    </row>
    <row r="26" spans="1:8" ht="12">
      <c r="A26" s="96">
        <v>5</v>
      </c>
      <c r="B26" s="97" t="s">
        <v>1479</v>
      </c>
      <c r="C26" s="97" t="s">
        <v>1439</v>
      </c>
      <c r="D26" s="97" t="s">
        <v>1336</v>
      </c>
      <c r="E26" s="97" t="s">
        <v>1337</v>
      </c>
      <c r="F26" s="98">
        <v>1120</v>
      </c>
      <c r="G26" s="97" t="s">
        <v>1477</v>
      </c>
      <c r="H26" s="103">
        <v>21803</v>
      </c>
    </row>
    <row r="27" spans="1:8" ht="12">
      <c r="A27" s="96">
        <v>6</v>
      </c>
      <c r="B27" s="97" t="s">
        <v>1480</v>
      </c>
      <c r="C27" s="97" t="s">
        <v>1442</v>
      </c>
      <c r="D27" s="97" t="s">
        <v>1341</v>
      </c>
      <c r="E27" s="97" t="s">
        <v>1443</v>
      </c>
      <c r="F27" s="98">
        <v>1400</v>
      </c>
      <c r="G27" s="97" t="s">
        <v>1481</v>
      </c>
      <c r="H27" s="103">
        <v>24040</v>
      </c>
    </row>
    <row r="28" spans="1:8" ht="12">
      <c r="A28" s="96">
        <v>7</v>
      </c>
      <c r="B28" s="97" t="s">
        <v>1482</v>
      </c>
      <c r="C28" s="97" t="s">
        <v>1445</v>
      </c>
      <c r="D28" s="97" t="s">
        <v>1446</v>
      </c>
      <c r="E28" s="97" t="s">
        <v>1447</v>
      </c>
      <c r="F28" s="98">
        <v>1440</v>
      </c>
      <c r="G28" s="97" t="s">
        <v>1481</v>
      </c>
      <c r="H28" s="103">
        <v>28053</v>
      </c>
    </row>
    <row r="29" spans="1:8" ht="12">
      <c r="A29" s="96">
        <v>8</v>
      </c>
      <c r="B29" s="97" t="s">
        <v>1483</v>
      </c>
      <c r="C29" s="97" t="s">
        <v>1449</v>
      </c>
      <c r="D29" s="97" t="s">
        <v>1351</v>
      </c>
      <c r="E29" s="97" t="s">
        <v>1352</v>
      </c>
      <c r="F29" s="98">
        <v>1460</v>
      </c>
      <c r="G29" s="97" t="s">
        <v>1481</v>
      </c>
      <c r="H29" s="103">
        <v>31789</v>
      </c>
    </row>
    <row r="30" spans="1:8" ht="12">
      <c r="A30" s="96">
        <v>9</v>
      </c>
      <c r="B30" s="97" t="s">
        <v>1484</v>
      </c>
      <c r="C30" s="97" t="s">
        <v>1452</v>
      </c>
      <c r="D30" s="97" t="s">
        <v>1360</v>
      </c>
      <c r="E30" s="97" t="s">
        <v>1361</v>
      </c>
      <c r="F30" s="98">
        <v>1608</v>
      </c>
      <c r="G30" s="97" t="s">
        <v>1481</v>
      </c>
      <c r="H30" s="103">
        <v>41342</v>
      </c>
    </row>
    <row r="31" spans="1:8" ht="12">
      <c r="A31" s="96">
        <v>10</v>
      </c>
      <c r="B31" s="97" t="s">
        <v>1485</v>
      </c>
      <c r="C31" s="97" t="s">
        <v>1454</v>
      </c>
      <c r="D31" s="97" t="s">
        <v>1364</v>
      </c>
      <c r="E31" s="97" t="s">
        <v>1365</v>
      </c>
      <c r="F31" s="98">
        <v>1950</v>
      </c>
      <c r="G31" s="97" t="s">
        <v>1486</v>
      </c>
      <c r="H31" s="103">
        <v>49331</v>
      </c>
    </row>
    <row r="32" spans="1:8" ht="12">
      <c r="A32" s="96">
        <v>11</v>
      </c>
      <c r="B32" s="97" t="s">
        <v>1487</v>
      </c>
      <c r="C32" s="97" t="s">
        <v>1456</v>
      </c>
      <c r="D32" s="97" t="s">
        <v>1368</v>
      </c>
      <c r="E32" s="97" t="s">
        <v>1457</v>
      </c>
      <c r="F32" s="98">
        <v>2770</v>
      </c>
      <c r="G32" s="97" t="s">
        <v>1488</v>
      </c>
      <c r="H32" s="103">
        <v>55977</v>
      </c>
    </row>
    <row r="33" spans="1:8" ht="12">
      <c r="A33" s="96">
        <v>12</v>
      </c>
      <c r="B33" s="97" t="s">
        <v>1489</v>
      </c>
      <c r="C33" s="97" t="s">
        <v>1460</v>
      </c>
      <c r="D33" s="97" t="s">
        <v>1373</v>
      </c>
      <c r="E33" s="97" t="s">
        <v>1374</v>
      </c>
      <c r="F33" s="98">
        <v>3295</v>
      </c>
      <c r="G33" s="97" t="s">
        <v>1488</v>
      </c>
      <c r="H33" s="103">
        <v>58887</v>
      </c>
    </row>
    <row r="34" spans="1:8" ht="12">
      <c r="A34" s="96">
        <v>13</v>
      </c>
      <c r="B34" s="97" t="s">
        <v>1490</v>
      </c>
      <c r="C34" s="97" t="s">
        <v>1462</v>
      </c>
      <c r="D34" s="97" t="s">
        <v>1377</v>
      </c>
      <c r="E34" s="97" t="s">
        <v>1378</v>
      </c>
      <c r="F34" s="98">
        <v>3295</v>
      </c>
      <c r="G34" s="97" t="s">
        <v>1488</v>
      </c>
      <c r="H34" s="103">
        <v>69917</v>
      </c>
    </row>
    <row r="35" spans="1:8" ht="12">
      <c r="A35" s="96">
        <v>14</v>
      </c>
      <c r="B35" s="97" t="s">
        <v>1491</v>
      </c>
      <c r="C35" s="97" t="s">
        <v>1464</v>
      </c>
      <c r="D35" s="97" t="s">
        <v>1465</v>
      </c>
      <c r="E35" s="97" t="s">
        <v>1466</v>
      </c>
      <c r="F35" s="98">
        <v>4995</v>
      </c>
      <c r="G35" s="97" t="s">
        <v>1492</v>
      </c>
      <c r="H35" s="98" t="s">
        <v>446</v>
      </c>
    </row>
  </sheetData>
  <sheetProtection selectLockedCells="1" selectUnlockedCells="1"/>
  <mergeCells count="2">
    <mergeCell ref="A1:H1"/>
    <mergeCell ref="A20:H20"/>
  </mergeCells>
  <printOptions/>
  <pageMargins left="0.7874015748031497" right="0.7874015748031497" top="1.062992125984252" bottom="1.062992125984252" header="0.7874015748031497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9"/>
  <sheetViews>
    <sheetView zoomScale="130" zoomScaleNormal="130" workbookViewId="0" topLeftCell="A29">
      <selection activeCell="H14" sqref="H14"/>
    </sheetView>
  </sheetViews>
  <sheetFormatPr defaultColWidth="11.57421875" defaultRowHeight="12.75"/>
  <cols>
    <col min="1" max="1" width="3.8515625" style="0" customWidth="1"/>
    <col min="2" max="2" width="9.8515625" style="0" customWidth="1"/>
    <col min="3" max="3" width="14.8515625" style="0" customWidth="1"/>
    <col min="4" max="4" width="14.140625" style="0" customWidth="1"/>
    <col min="5" max="5" width="15.421875" style="0" customWidth="1"/>
    <col min="6" max="6" width="5.00390625" style="0" customWidth="1"/>
    <col min="7" max="7" width="14.7109375" style="0" customWidth="1"/>
    <col min="8" max="16384" width="11.421875" style="0" customWidth="1"/>
  </cols>
  <sheetData>
    <row r="1" spans="1:7" ht="15">
      <c r="A1" s="314" t="s">
        <v>1493</v>
      </c>
      <c r="B1" s="314"/>
      <c r="C1" s="314"/>
      <c r="D1" s="314"/>
      <c r="E1" s="314"/>
      <c r="F1" s="314"/>
      <c r="G1" s="314"/>
    </row>
    <row r="2" spans="1:7" ht="64.5">
      <c r="A2" s="109" t="s">
        <v>1</v>
      </c>
      <c r="B2" s="105" t="s">
        <v>1327</v>
      </c>
      <c r="C2" s="105" t="s">
        <v>1328</v>
      </c>
      <c r="D2" s="105" t="s">
        <v>1329</v>
      </c>
      <c r="E2" s="105" t="s">
        <v>1330</v>
      </c>
      <c r="F2" s="109" t="s">
        <v>1331</v>
      </c>
      <c r="G2" s="105" t="s">
        <v>1332</v>
      </c>
    </row>
    <row r="3" spans="1:7" ht="12.75">
      <c r="A3" s="110">
        <v>1</v>
      </c>
      <c r="B3" s="111" t="s">
        <v>1494</v>
      </c>
      <c r="C3" s="101" t="s">
        <v>1495</v>
      </c>
      <c r="D3" s="101" t="s">
        <v>1496</v>
      </c>
      <c r="E3" s="101" t="s">
        <v>1497</v>
      </c>
      <c r="F3" s="101">
        <v>900</v>
      </c>
      <c r="G3" s="111" t="s">
        <v>1498</v>
      </c>
    </row>
    <row r="4" spans="1:7" ht="12">
      <c r="A4" s="96">
        <v>2</v>
      </c>
      <c r="B4" s="97" t="s">
        <v>1499</v>
      </c>
      <c r="C4" s="97" t="s">
        <v>1500</v>
      </c>
      <c r="D4" s="97" t="s">
        <v>1422</v>
      </c>
      <c r="E4" s="97" t="s">
        <v>1501</v>
      </c>
      <c r="F4" s="98">
        <v>980</v>
      </c>
      <c r="G4" s="97" t="s">
        <v>1498</v>
      </c>
    </row>
    <row r="5" spans="1:7" ht="12">
      <c r="A5" s="96">
        <v>3</v>
      </c>
      <c r="B5" s="97" t="s">
        <v>1502</v>
      </c>
      <c r="C5" s="97" t="s">
        <v>1503</v>
      </c>
      <c r="D5" s="97" t="s">
        <v>1428</v>
      </c>
      <c r="E5" s="97" t="s">
        <v>1504</v>
      </c>
      <c r="F5" s="98">
        <v>1200</v>
      </c>
      <c r="G5" s="97" t="s">
        <v>1505</v>
      </c>
    </row>
    <row r="6" spans="1:7" ht="12">
      <c r="A6" s="96">
        <v>4</v>
      </c>
      <c r="B6" s="97" t="s">
        <v>1506</v>
      </c>
      <c r="C6" s="97" t="s">
        <v>1507</v>
      </c>
      <c r="D6" s="97" t="s">
        <v>1432</v>
      </c>
      <c r="E6" s="97" t="s">
        <v>1508</v>
      </c>
      <c r="F6" s="98">
        <v>1440</v>
      </c>
      <c r="G6" s="97" t="s">
        <v>1505</v>
      </c>
    </row>
    <row r="7" spans="1:7" ht="12">
      <c r="A7" s="96">
        <v>5</v>
      </c>
      <c r="B7" s="97" t="s">
        <v>1509</v>
      </c>
      <c r="C7" s="97" t="s">
        <v>1510</v>
      </c>
      <c r="D7" s="97" t="s">
        <v>1336</v>
      </c>
      <c r="E7" s="97" t="s">
        <v>1511</v>
      </c>
      <c r="F7" s="98">
        <v>1780</v>
      </c>
      <c r="G7" s="97" t="s">
        <v>1338</v>
      </c>
    </row>
    <row r="8" spans="1:7" ht="12">
      <c r="A8" s="96">
        <v>6</v>
      </c>
      <c r="B8" s="97" t="s">
        <v>1512</v>
      </c>
      <c r="C8" s="97" t="s">
        <v>1513</v>
      </c>
      <c r="D8" s="97" t="s">
        <v>1514</v>
      </c>
      <c r="E8" s="97" t="s">
        <v>1515</v>
      </c>
      <c r="F8" s="98">
        <v>1900</v>
      </c>
      <c r="G8" s="97" t="s">
        <v>1338</v>
      </c>
    </row>
    <row r="9" spans="1:7" ht="12">
      <c r="A9" s="96">
        <v>7</v>
      </c>
      <c r="B9" s="97" t="s">
        <v>1516</v>
      </c>
      <c r="C9" s="97" t="s">
        <v>1517</v>
      </c>
      <c r="D9" s="97" t="s">
        <v>1345</v>
      </c>
      <c r="E9" s="97" t="s">
        <v>1346</v>
      </c>
      <c r="F9" s="98">
        <v>2120</v>
      </c>
      <c r="G9" s="97" t="s">
        <v>1338</v>
      </c>
    </row>
    <row r="10" spans="1:7" ht="12">
      <c r="A10" s="96">
        <v>8</v>
      </c>
      <c r="B10" s="97" t="s">
        <v>1518</v>
      </c>
      <c r="C10" s="97" t="s">
        <v>1519</v>
      </c>
      <c r="D10" s="97" t="s">
        <v>1345</v>
      </c>
      <c r="E10" s="97" t="s">
        <v>1346</v>
      </c>
      <c r="F10" s="98">
        <v>2120</v>
      </c>
      <c r="G10" s="97" t="s">
        <v>1338</v>
      </c>
    </row>
    <row r="11" spans="1:7" ht="12">
      <c r="A11" s="96">
        <v>9</v>
      </c>
      <c r="B11" s="97" t="s">
        <v>1520</v>
      </c>
      <c r="C11" s="97" t="s">
        <v>1521</v>
      </c>
      <c r="D11" s="97" t="s">
        <v>1351</v>
      </c>
      <c r="E11" s="97" t="s">
        <v>1352</v>
      </c>
      <c r="F11" s="98">
        <v>2700</v>
      </c>
      <c r="G11" s="97" t="s">
        <v>1353</v>
      </c>
    </row>
    <row r="12" spans="1:7" ht="12">
      <c r="A12" s="96">
        <v>10</v>
      </c>
      <c r="B12" s="97" t="s">
        <v>1522</v>
      </c>
      <c r="C12" s="97" t="s">
        <v>1523</v>
      </c>
      <c r="D12" s="97" t="s">
        <v>1360</v>
      </c>
      <c r="E12" s="97" t="s">
        <v>1361</v>
      </c>
      <c r="F12" s="98">
        <v>3060</v>
      </c>
      <c r="G12" s="97" t="s">
        <v>1353</v>
      </c>
    </row>
    <row r="13" spans="1:7" ht="12">
      <c r="A13" s="96">
        <v>11</v>
      </c>
      <c r="B13" s="97" t="s">
        <v>1524</v>
      </c>
      <c r="C13" s="97" t="s">
        <v>1525</v>
      </c>
      <c r="D13" s="97" t="s">
        <v>1364</v>
      </c>
      <c r="E13" s="97" t="s">
        <v>1526</v>
      </c>
      <c r="F13" s="98">
        <v>2900</v>
      </c>
      <c r="G13" s="97" t="s">
        <v>1353</v>
      </c>
    </row>
    <row r="14" spans="1:7" ht="12">
      <c r="A14" s="96">
        <v>12</v>
      </c>
      <c r="B14" s="97" t="s">
        <v>1527</v>
      </c>
      <c r="C14" s="97" t="s">
        <v>1528</v>
      </c>
      <c r="D14" s="97" t="s">
        <v>1368</v>
      </c>
      <c r="E14" s="97" t="s">
        <v>1369</v>
      </c>
      <c r="F14" s="98">
        <v>4340</v>
      </c>
      <c r="G14" s="97" t="s">
        <v>1370</v>
      </c>
    </row>
    <row r="15" spans="1:7" ht="12">
      <c r="A15" s="96">
        <v>13</v>
      </c>
      <c r="B15" s="97" t="s">
        <v>1529</v>
      </c>
      <c r="C15" s="97" t="s">
        <v>1530</v>
      </c>
      <c r="D15" s="97" t="s">
        <v>1531</v>
      </c>
      <c r="E15" s="97" t="s">
        <v>1532</v>
      </c>
      <c r="F15" s="98">
        <v>4640</v>
      </c>
      <c r="G15" s="97" t="s">
        <v>1370</v>
      </c>
    </row>
    <row r="16" spans="1:7" ht="12">
      <c r="A16" s="96">
        <v>14</v>
      </c>
      <c r="B16" s="97" t="s">
        <v>1533</v>
      </c>
      <c r="C16" s="97" t="s">
        <v>1534</v>
      </c>
      <c r="D16" s="97" t="s">
        <v>1535</v>
      </c>
      <c r="E16" s="97" t="s">
        <v>1536</v>
      </c>
      <c r="F16" s="98">
        <v>6290</v>
      </c>
      <c r="G16" s="97" t="s">
        <v>1383</v>
      </c>
    </row>
    <row r="17" spans="1:7" ht="12">
      <c r="A17" s="96">
        <v>15</v>
      </c>
      <c r="B17" s="97" t="s">
        <v>1537</v>
      </c>
      <c r="C17" s="97" t="s">
        <v>1538</v>
      </c>
      <c r="D17" s="97" t="s">
        <v>1381</v>
      </c>
      <c r="E17" s="97" t="s">
        <v>1382</v>
      </c>
      <c r="F17" s="98">
        <v>6340</v>
      </c>
      <c r="G17" s="97" t="s">
        <v>1383</v>
      </c>
    </row>
    <row r="18" spans="1:7" ht="12">
      <c r="A18" s="96">
        <v>16</v>
      </c>
      <c r="B18" s="97" t="s">
        <v>1539</v>
      </c>
      <c r="C18" s="97" t="s">
        <v>1540</v>
      </c>
      <c r="D18" s="97" t="s">
        <v>1386</v>
      </c>
      <c r="E18" s="97" t="s">
        <v>1387</v>
      </c>
      <c r="F18" s="98">
        <v>6380</v>
      </c>
      <c r="G18" s="97" t="s">
        <v>1383</v>
      </c>
    </row>
    <row r="19" ht="12">
      <c r="F19" s="99"/>
    </row>
    <row r="22" spans="1:7" ht="15">
      <c r="A22" s="314" t="s">
        <v>1541</v>
      </c>
      <c r="B22" s="314"/>
      <c r="C22" s="314"/>
      <c r="D22" s="314"/>
      <c r="E22" s="314"/>
      <c r="F22" s="314"/>
      <c r="G22" s="314"/>
    </row>
    <row r="23" spans="1:7" ht="64.5">
      <c r="A23" s="109" t="s">
        <v>1</v>
      </c>
      <c r="B23" s="105" t="s">
        <v>1542</v>
      </c>
      <c r="C23" s="105" t="s">
        <v>1543</v>
      </c>
      <c r="D23" s="105" t="s">
        <v>1329</v>
      </c>
      <c r="E23" s="105" t="s">
        <v>1330</v>
      </c>
      <c r="F23" s="109" t="s">
        <v>1331</v>
      </c>
      <c r="G23" s="105" t="s">
        <v>1544</v>
      </c>
    </row>
    <row r="24" spans="1:7" ht="12">
      <c r="A24" s="96">
        <v>1</v>
      </c>
      <c r="B24" s="97" t="s">
        <v>1545</v>
      </c>
      <c r="C24" s="97" t="s">
        <v>1495</v>
      </c>
      <c r="D24" s="97" t="s">
        <v>1496</v>
      </c>
      <c r="E24" s="97" t="s">
        <v>1497</v>
      </c>
      <c r="F24" s="98">
        <v>540</v>
      </c>
      <c r="G24" s="97" t="s">
        <v>1546</v>
      </c>
    </row>
    <row r="25" spans="1:7" ht="12">
      <c r="A25" s="96">
        <v>2</v>
      </c>
      <c r="B25" s="97" t="s">
        <v>1547</v>
      </c>
      <c r="C25" s="97" t="s">
        <v>1500</v>
      </c>
      <c r="D25" s="97" t="s">
        <v>1422</v>
      </c>
      <c r="E25" s="97" t="s">
        <v>1501</v>
      </c>
      <c r="F25" s="98">
        <v>640</v>
      </c>
      <c r="G25" s="97" t="s">
        <v>1473</v>
      </c>
    </row>
    <row r="26" spans="1:7" ht="12">
      <c r="A26" s="96">
        <v>3</v>
      </c>
      <c r="B26" s="97" t="s">
        <v>1548</v>
      </c>
      <c r="C26" s="97" t="s">
        <v>1503</v>
      </c>
      <c r="D26" s="97" t="s">
        <v>1428</v>
      </c>
      <c r="E26" s="97" t="s">
        <v>1504</v>
      </c>
      <c r="F26" s="98">
        <v>700</v>
      </c>
      <c r="G26" s="97" t="s">
        <v>1549</v>
      </c>
    </row>
    <row r="27" spans="1:7" ht="12">
      <c r="A27" s="96">
        <v>4</v>
      </c>
      <c r="B27" s="97" t="s">
        <v>1550</v>
      </c>
      <c r="C27" s="97" t="s">
        <v>1507</v>
      </c>
      <c r="D27" s="97" t="s">
        <v>1432</v>
      </c>
      <c r="E27" s="97" t="s">
        <v>1508</v>
      </c>
      <c r="F27" s="98">
        <v>1000</v>
      </c>
      <c r="G27" s="97" t="s">
        <v>1551</v>
      </c>
    </row>
    <row r="28" spans="1:7" ht="12">
      <c r="A28" s="96">
        <v>5</v>
      </c>
      <c r="B28" s="97" t="s">
        <v>1552</v>
      </c>
      <c r="C28" s="97" t="s">
        <v>1510</v>
      </c>
      <c r="D28" s="97" t="s">
        <v>1336</v>
      </c>
      <c r="E28" s="97" t="s">
        <v>1511</v>
      </c>
      <c r="F28" s="98">
        <v>1100</v>
      </c>
      <c r="G28" s="97" t="s">
        <v>1553</v>
      </c>
    </row>
    <row r="29" spans="1:7" ht="12">
      <c r="A29" s="96">
        <v>6</v>
      </c>
      <c r="B29" s="97" t="s">
        <v>1554</v>
      </c>
      <c r="C29" s="97" t="s">
        <v>1513</v>
      </c>
      <c r="D29" s="97" t="s">
        <v>1514</v>
      </c>
      <c r="E29" s="97" t="s">
        <v>1515</v>
      </c>
      <c r="F29" s="98">
        <v>1320</v>
      </c>
      <c r="G29" s="97" t="s">
        <v>1400</v>
      </c>
    </row>
    <row r="30" spans="1:7" ht="12">
      <c r="A30" s="96">
        <v>7</v>
      </c>
      <c r="B30" s="97" t="s">
        <v>1555</v>
      </c>
      <c r="C30" s="97" t="s">
        <v>1517</v>
      </c>
      <c r="D30" s="97" t="s">
        <v>1345</v>
      </c>
      <c r="E30" s="97" t="s">
        <v>1346</v>
      </c>
      <c r="F30" s="98">
        <v>1460</v>
      </c>
      <c r="G30" s="97" t="s">
        <v>1556</v>
      </c>
    </row>
    <row r="31" spans="1:7" ht="12">
      <c r="A31" s="96">
        <v>8</v>
      </c>
      <c r="B31" s="97" t="s">
        <v>1557</v>
      </c>
      <c r="C31" s="97" t="s">
        <v>1519</v>
      </c>
      <c r="D31" s="97" t="s">
        <v>1345</v>
      </c>
      <c r="E31" s="97" t="s">
        <v>1346</v>
      </c>
      <c r="F31" s="98">
        <v>1460</v>
      </c>
      <c r="G31" s="97" t="s">
        <v>1558</v>
      </c>
    </row>
    <row r="32" spans="1:7" ht="12">
      <c r="A32" s="96">
        <v>9</v>
      </c>
      <c r="B32" s="97" t="s">
        <v>1559</v>
      </c>
      <c r="C32" s="97" t="s">
        <v>1521</v>
      </c>
      <c r="D32" s="97" t="s">
        <v>1351</v>
      </c>
      <c r="E32" s="97" t="s">
        <v>1352</v>
      </c>
      <c r="F32" s="98">
        <v>1620</v>
      </c>
      <c r="G32" s="97" t="s">
        <v>1560</v>
      </c>
    </row>
    <row r="33" spans="1:7" ht="12">
      <c r="A33" s="96">
        <v>10</v>
      </c>
      <c r="B33" s="97" t="s">
        <v>1561</v>
      </c>
      <c r="C33" s="97" t="s">
        <v>1523</v>
      </c>
      <c r="D33" s="97" t="s">
        <v>1360</v>
      </c>
      <c r="E33" s="97" t="s">
        <v>1361</v>
      </c>
      <c r="F33" s="98">
        <v>1740</v>
      </c>
      <c r="G33" s="97" t="s">
        <v>1405</v>
      </c>
    </row>
    <row r="34" spans="1:7" ht="12">
      <c r="A34" s="96">
        <v>11</v>
      </c>
      <c r="B34" s="97" t="s">
        <v>1562</v>
      </c>
      <c r="C34" s="97" t="s">
        <v>1525</v>
      </c>
      <c r="D34" s="97" t="s">
        <v>1364</v>
      </c>
      <c r="E34" s="97" t="s">
        <v>1526</v>
      </c>
      <c r="F34" s="98">
        <v>2200</v>
      </c>
      <c r="G34" s="97" t="s">
        <v>1563</v>
      </c>
    </row>
    <row r="35" spans="1:7" ht="12">
      <c r="A35" s="96">
        <v>12</v>
      </c>
      <c r="B35" s="97" t="s">
        <v>1564</v>
      </c>
      <c r="C35" s="97" t="s">
        <v>1528</v>
      </c>
      <c r="D35" s="97" t="s">
        <v>1368</v>
      </c>
      <c r="E35" s="97" t="s">
        <v>1369</v>
      </c>
      <c r="F35" s="98">
        <v>2940</v>
      </c>
      <c r="G35" s="97" t="s">
        <v>1565</v>
      </c>
    </row>
    <row r="36" spans="1:7" ht="12">
      <c r="A36" s="96">
        <v>13</v>
      </c>
      <c r="B36" s="97" t="s">
        <v>1566</v>
      </c>
      <c r="C36" s="97" t="s">
        <v>1530</v>
      </c>
      <c r="D36" s="97" t="s">
        <v>1531</v>
      </c>
      <c r="E36" s="97" t="s">
        <v>1532</v>
      </c>
      <c r="F36" s="98">
        <v>3260</v>
      </c>
      <c r="G36" s="97" t="s">
        <v>1565</v>
      </c>
    </row>
    <row r="37" spans="1:7" ht="12">
      <c r="A37" s="96">
        <v>14</v>
      </c>
      <c r="B37" s="97" t="s">
        <v>1567</v>
      </c>
      <c r="C37" s="97" t="s">
        <v>1534</v>
      </c>
      <c r="D37" s="97" t="s">
        <v>1535</v>
      </c>
      <c r="E37" s="97" t="s">
        <v>1536</v>
      </c>
      <c r="F37" s="98">
        <v>3700</v>
      </c>
      <c r="G37" s="97" t="s">
        <v>1568</v>
      </c>
    </row>
    <row r="38" spans="1:7" ht="12">
      <c r="A38" s="96">
        <v>15</v>
      </c>
      <c r="B38" s="97" t="s">
        <v>1569</v>
      </c>
      <c r="C38" s="97" t="s">
        <v>1538</v>
      </c>
      <c r="D38" s="97" t="s">
        <v>1381</v>
      </c>
      <c r="E38" s="97" t="s">
        <v>1382</v>
      </c>
      <c r="F38" s="98">
        <v>3900</v>
      </c>
      <c r="G38" s="97" t="s">
        <v>1568</v>
      </c>
    </row>
    <row r="39" spans="1:7" ht="12">
      <c r="A39" s="96">
        <v>16</v>
      </c>
      <c r="B39" s="97" t="s">
        <v>1570</v>
      </c>
      <c r="C39" s="97" t="s">
        <v>1540</v>
      </c>
      <c r="D39" s="97" t="s">
        <v>1386</v>
      </c>
      <c r="E39" s="97" t="s">
        <v>1387</v>
      </c>
      <c r="F39" s="98">
        <v>3900</v>
      </c>
      <c r="G39" s="97" t="s">
        <v>1568</v>
      </c>
    </row>
  </sheetData>
  <sheetProtection selectLockedCells="1" selectUnlockedCells="1"/>
  <mergeCells count="2">
    <mergeCell ref="A1:G1"/>
    <mergeCell ref="A22:G22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8"/>
  <sheetViews>
    <sheetView zoomScale="130" zoomScaleNormal="130" workbookViewId="0" topLeftCell="A41">
      <selection activeCell="E59" sqref="E59"/>
    </sheetView>
  </sheetViews>
  <sheetFormatPr defaultColWidth="11.57421875" defaultRowHeight="12.75"/>
  <cols>
    <col min="1" max="1" width="13.28125" style="0" customWidth="1"/>
    <col min="2" max="3" width="11.421875" style="0" customWidth="1"/>
    <col min="4" max="4" width="14.7109375" style="0" bestFit="1" customWidth="1"/>
    <col min="5" max="16384" width="11.421875" style="0" customWidth="1"/>
  </cols>
  <sheetData>
    <row r="1" spans="1:7" ht="12.75" customHeight="1">
      <c r="A1" s="325" t="s">
        <v>2382</v>
      </c>
      <c r="B1" s="325"/>
      <c r="C1" s="325"/>
      <c r="D1" s="325"/>
      <c r="E1" s="325"/>
      <c r="F1" s="325"/>
      <c r="G1" s="325"/>
    </row>
    <row r="2" spans="1:7" ht="15" customHeight="1">
      <c r="A2" s="326" t="s">
        <v>1571</v>
      </c>
      <c r="B2" s="326"/>
      <c r="C2" s="326"/>
      <c r="D2" s="326"/>
      <c r="E2" s="326"/>
      <c r="F2" s="326"/>
      <c r="G2" s="326"/>
    </row>
    <row r="3" spans="1:7" ht="12.75" customHeight="1">
      <c r="A3" s="319" t="s">
        <v>1572</v>
      </c>
      <c r="B3" s="320" t="s">
        <v>1315</v>
      </c>
      <c r="C3" s="321" t="s">
        <v>1317</v>
      </c>
      <c r="D3" s="321" t="s">
        <v>1318</v>
      </c>
      <c r="E3" s="321" t="s">
        <v>1319</v>
      </c>
      <c r="F3" s="321" t="s">
        <v>1573</v>
      </c>
      <c r="G3" s="324" t="s">
        <v>1574</v>
      </c>
    </row>
    <row r="4" spans="1:7" ht="16.5" customHeight="1">
      <c r="A4" s="319"/>
      <c r="B4" s="320"/>
      <c r="C4" s="321"/>
      <c r="D4" s="321"/>
      <c r="E4" s="321"/>
      <c r="F4" s="321"/>
      <c r="G4" s="324"/>
    </row>
    <row r="5" spans="1:7" ht="12.75" customHeight="1">
      <c r="A5" s="114" t="s">
        <v>1575</v>
      </c>
      <c r="B5" s="115">
        <v>154</v>
      </c>
      <c r="C5" s="115">
        <v>232</v>
      </c>
      <c r="D5" s="115">
        <v>311</v>
      </c>
      <c r="E5" s="115">
        <v>389</v>
      </c>
      <c r="F5" s="115">
        <v>467</v>
      </c>
      <c r="G5" s="315" t="s">
        <v>1576</v>
      </c>
    </row>
    <row r="6" spans="1:7" ht="12">
      <c r="A6" s="116" t="s">
        <v>1577</v>
      </c>
      <c r="B6" s="57">
        <v>240</v>
      </c>
      <c r="C6" s="57">
        <v>306</v>
      </c>
      <c r="D6" s="57">
        <v>388</v>
      </c>
      <c r="E6" s="57">
        <v>469</v>
      </c>
      <c r="F6" s="57">
        <v>550</v>
      </c>
      <c r="G6" s="315"/>
    </row>
    <row r="7" spans="1:7" ht="12">
      <c r="A7" s="116" t="s">
        <v>1578</v>
      </c>
      <c r="B7" s="57">
        <v>313</v>
      </c>
      <c r="C7" s="57">
        <v>375</v>
      </c>
      <c r="D7" s="57">
        <v>462</v>
      </c>
      <c r="E7" s="57">
        <v>542</v>
      </c>
      <c r="F7" s="57">
        <v>623</v>
      </c>
      <c r="G7" s="315"/>
    </row>
    <row r="8" spans="1:7" ht="12">
      <c r="A8" s="116" t="s">
        <v>1579</v>
      </c>
      <c r="B8" s="57">
        <v>378</v>
      </c>
      <c r="C8" s="57">
        <v>444</v>
      </c>
      <c r="D8" s="57">
        <v>527</v>
      </c>
      <c r="E8" s="57">
        <v>608</v>
      </c>
      <c r="F8" s="57">
        <v>693</v>
      </c>
      <c r="G8" s="315"/>
    </row>
    <row r="9" spans="1:7" ht="12">
      <c r="A9" s="117" t="s">
        <v>1580</v>
      </c>
      <c r="B9" s="118">
        <v>444</v>
      </c>
      <c r="C9" s="118">
        <v>514</v>
      </c>
      <c r="D9" s="118">
        <v>600</v>
      </c>
      <c r="E9" s="118">
        <v>673</v>
      </c>
      <c r="F9" s="118">
        <v>760</v>
      </c>
      <c r="G9" s="315"/>
    </row>
    <row r="10" spans="1:7" ht="12">
      <c r="A10" s="53"/>
      <c r="B10" s="53"/>
      <c r="C10" s="53"/>
      <c r="D10" s="53"/>
      <c r="E10" s="53"/>
      <c r="F10" s="53"/>
      <c r="G10" s="53"/>
    </row>
    <row r="11" spans="1:7" ht="15" customHeight="1">
      <c r="A11" s="327" t="s">
        <v>1581</v>
      </c>
      <c r="B11" s="327"/>
      <c r="C11" s="327"/>
      <c r="D11" s="327"/>
      <c r="E11" s="327"/>
      <c r="F11" s="327"/>
      <c r="G11" s="327"/>
    </row>
    <row r="12" spans="1:7" ht="12.75" customHeight="1">
      <c r="A12" s="319" t="s">
        <v>1572</v>
      </c>
      <c r="B12" s="320" t="s">
        <v>1317</v>
      </c>
      <c r="C12" s="321" t="s">
        <v>1318</v>
      </c>
      <c r="D12" s="321" t="s">
        <v>1319</v>
      </c>
      <c r="E12" s="321" t="s">
        <v>1573</v>
      </c>
      <c r="F12" s="321" t="s">
        <v>1582</v>
      </c>
      <c r="G12" s="324" t="s">
        <v>1574</v>
      </c>
    </row>
    <row r="13" spans="1:7" ht="18" customHeight="1">
      <c r="A13" s="319"/>
      <c r="B13" s="320"/>
      <c r="C13" s="321"/>
      <c r="D13" s="321"/>
      <c r="E13" s="321"/>
      <c r="F13" s="321"/>
      <c r="G13" s="324"/>
    </row>
    <row r="14" spans="1:7" ht="12.75" customHeight="1">
      <c r="A14" s="114" t="s">
        <v>1575</v>
      </c>
      <c r="B14" s="119"/>
      <c r="C14" s="119"/>
      <c r="D14" s="119"/>
      <c r="E14" s="119"/>
      <c r="F14" s="119"/>
      <c r="G14" s="315"/>
    </row>
    <row r="15" spans="1:7" ht="12">
      <c r="A15" s="116" t="s">
        <v>1577</v>
      </c>
      <c r="B15" s="68"/>
      <c r="C15" s="68"/>
      <c r="D15" s="68"/>
      <c r="E15" s="68"/>
      <c r="F15" s="68"/>
      <c r="G15" s="315"/>
    </row>
    <row r="16" spans="1:7" ht="12">
      <c r="A16" s="116" t="s">
        <v>1578</v>
      </c>
      <c r="B16" s="68"/>
      <c r="C16" s="68"/>
      <c r="D16" s="68"/>
      <c r="E16" s="68"/>
      <c r="F16" s="68"/>
      <c r="G16" s="315"/>
    </row>
    <row r="17" spans="1:7" ht="12">
      <c r="A17" s="116" t="s">
        <v>1579</v>
      </c>
      <c r="B17" s="68"/>
      <c r="C17" s="68"/>
      <c r="D17" s="68"/>
      <c r="E17" s="68"/>
      <c r="F17" s="68"/>
      <c r="G17" s="315"/>
    </row>
    <row r="18" spans="1:7" ht="12">
      <c r="A18" s="117" t="s">
        <v>1580</v>
      </c>
      <c r="B18" s="120"/>
      <c r="C18" s="118"/>
      <c r="D18" s="120"/>
      <c r="E18" s="120"/>
      <c r="F18" s="118"/>
      <c r="G18" s="315"/>
    </row>
    <row r="19" spans="1:7" ht="12">
      <c r="A19" s="53"/>
      <c r="B19" s="53"/>
      <c r="C19" s="53"/>
      <c r="D19" s="53"/>
      <c r="E19" s="53"/>
      <c r="F19" s="53"/>
      <c r="G19" s="53"/>
    </row>
    <row r="20" spans="1:7" ht="15" customHeight="1">
      <c r="A20" s="327" t="s">
        <v>1583</v>
      </c>
      <c r="B20" s="327"/>
      <c r="C20" s="327"/>
      <c r="D20" s="327"/>
      <c r="E20" s="327"/>
      <c r="F20" s="327"/>
      <c r="G20" s="327"/>
    </row>
    <row r="21" spans="1:7" ht="19.5">
      <c r="A21" s="121" t="s">
        <v>1572</v>
      </c>
      <c r="B21" s="112" t="s">
        <v>1584</v>
      </c>
      <c r="C21" s="112" t="s">
        <v>1585</v>
      </c>
      <c r="D21" s="112" t="s">
        <v>1586</v>
      </c>
      <c r="E21" s="112" t="s">
        <v>1587</v>
      </c>
      <c r="F21" s="112" t="s">
        <v>1588</v>
      </c>
      <c r="G21" s="113" t="s">
        <v>1574</v>
      </c>
    </row>
    <row r="22" spans="1:7" ht="12.75" customHeight="1">
      <c r="A22" s="114" t="s">
        <v>1589</v>
      </c>
      <c r="B22" s="115"/>
      <c r="C22" s="115"/>
      <c r="D22" s="115"/>
      <c r="E22" s="115"/>
      <c r="F22" s="119"/>
      <c r="G22" s="315"/>
    </row>
    <row r="23" spans="1:7" ht="12">
      <c r="A23" s="116" t="s">
        <v>1590</v>
      </c>
      <c r="B23" s="57"/>
      <c r="C23" s="57"/>
      <c r="D23" s="57"/>
      <c r="E23" s="57"/>
      <c r="F23" s="68"/>
      <c r="G23" s="315"/>
    </row>
    <row r="24" spans="1:7" ht="12">
      <c r="A24" s="116" t="s">
        <v>1591</v>
      </c>
      <c r="B24" s="57"/>
      <c r="C24" s="57"/>
      <c r="D24" s="57"/>
      <c r="E24" s="57"/>
      <c r="F24" s="68"/>
      <c r="G24" s="315"/>
    </row>
    <row r="25" spans="1:7" ht="12">
      <c r="A25" s="116" t="s">
        <v>1592</v>
      </c>
      <c r="B25" s="57"/>
      <c r="C25" s="57"/>
      <c r="D25" s="57"/>
      <c r="E25" s="57"/>
      <c r="F25" s="68"/>
      <c r="G25" s="315"/>
    </row>
    <row r="26" spans="1:7" ht="12">
      <c r="A26" s="117" t="s">
        <v>1593</v>
      </c>
      <c r="B26" s="118"/>
      <c r="C26" s="118"/>
      <c r="D26" s="118"/>
      <c r="E26" s="118"/>
      <c r="F26" s="120"/>
      <c r="G26" s="315"/>
    </row>
    <row r="27" spans="1:7" ht="12.75" customHeight="1">
      <c r="A27" s="328" t="s">
        <v>1594</v>
      </c>
      <c r="B27" s="328"/>
      <c r="C27" s="328"/>
      <c r="D27" s="328"/>
      <c r="E27" s="328"/>
      <c r="F27" s="328"/>
      <c r="G27" s="328"/>
    </row>
    <row r="28" spans="1:7" ht="12">
      <c r="A28" s="53"/>
      <c r="B28" s="53"/>
      <c r="C28" s="53"/>
      <c r="D28" s="53"/>
      <c r="E28" s="53"/>
      <c r="F28" s="53"/>
      <c r="G28" s="53"/>
    </row>
    <row r="29" spans="1:7" ht="12.75" customHeight="1" thickBot="1">
      <c r="A29" s="325" t="s">
        <v>1595</v>
      </c>
      <c r="B29" s="325"/>
      <c r="C29" s="325"/>
      <c r="D29" s="325"/>
      <c r="E29" s="325"/>
      <c r="F29" s="325"/>
      <c r="G29" s="325"/>
    </row>
    <row r="30" spans="1:9" ht="15" customHeight="1" thickBot="1">
      <c r="A30" s="316" t="s">
        <v>2018</v>
      </c>
      <c r="B30" s="317"/>
      <c r="C30" s="317"/>
      <c r="D30" s="317"/>
      <c r="E30" s="317"/>
      <c r="F30" s="317"/>
      <c r="G30" s="317"/>
      <c r="H30" s="318"/>
      <c r="I30" s="318"/>
    </row>
    <row r="31" spans="1:9" ht="12.75" customHeight="1" thickBot="1">
      <c r="A31" s="319" t="s">
        <v>1572</v>
      </c>
      <c r="B31" s="320" t="s">
        <v>1317</v>
      </c>
      <c r="C31" s="321" t="s">
        <v>1318</v>
      </c>
      <c r="D31" s="321" t="s">
        <v>1319</v>
      </c>
      <c r="E31" s="321" t="s">
        <v>1573</v>
      </c>
      <c r="F31" s="321" t="s">
        <v>1582</v>
      </c>
      <c r="G31" s="322">
        <v>30</v>
      </c>
      <c r="H31" s="322" t="s">
        <v>1784</v>
      </c>
      <c r="I31" s="324" t="s">
        <v>1574</v>
      </c>
    </row>
    <row r="32" spans="1:9" ht="18.75" customHeight="1" thickBot="1">
      <c r="A32" s="319"/>
      <c r="B32" s="320"/>
      <c r="C32" s="321"/>
      <c r="D32" s="321"/>
      <c r="E32" s="321"/>
      <c r="F32" s="321"/>
      <c r="G32" s="323"/>
      <c r="H32" s="323"/>
      <c r="I32" s="324"/>
    </row>
    <row r="33" spans="1:9" ht="12.75" customHeight="1" thickBot="1">
      <c r="A33" s="122" t="s">
        <v>1575</v>
      </c>
      <c r="B33" s="123"/>
      <c r="C33" s="123"/>
      <c r="D33" s="123"/>
      <c r="E33" s="123"/>
      <c r="F33" s="123"/>
      <c r="G33" s="123"/>
      <c r="H33" s="123"/>
      <c r="I33" s="315"/>
    </row>
    <row r="34" spans="1:9" ht="12.75" thickBot="1">
      <c r="A34" s="116" t="s">
        <v>1577</v>
      </c>
      <c r="B34" s="68"/>
      <c r="C34" s="68"/>
      <c r="D34" s="68"/>
      <c r="E34" s="68"/>
      <c r="F34" s="68"/>
      <c r="G34" s="68"/>
      <c r="H34" s="68"/>
      <c r="I34" s="315"/>
    </row>
    <row r="35" spans="1:9" ht="12.75" thickBot="1">
      <c r="A35" s="116" t="s">
        <v>1578</v>
      </c>
      <c r="B35" s="212"/>
      <c r="C35" s="212"/>
      <c r="D35" s="212"/>
      <c r="E35" s="212"/>
      <c r="F35" s="212"/>
      <c r="G35" s="212"/>
      <c r="H35" s="212"/>
      <c r="I35" s="315"/>
    </row>
    <row r="36" spans="1:9" ht="12.75" thickBot="1">
      <c r="A36" s="116" t="s">
        <v>1579</v>
      </c>
      <c r="B36" s="68"/>
      <c r="C36" s="68"/>
      <c r="D36" s="68"/>
      <c r="E36" s="68"/>
      <c r="F36" s="68"/>
      <c r="G36" s="68"/>
      <c r="H36" s="68"/>
      <c r="I36" s="315"/>
    </row>
    <row r="37" spans="1:9" ht="12.75" thickBot="1">
      <c r="A37" s="117" t="s">
        <v>1580</v>
      </c>
      <c r="B37" s="120"/>
      <c r="C37" s="120"/>
      <c r="D37" s="120"/>
      <c r="E37" s="120"/>
      <c r="F37" s="120"/>
      <c r="G37" s="120"/>
      <c r="H37" s="120"/>
      <c r="I37" s="315"/>
    </row>
    <row r="38" spans="1:8" ht="12">
      <c r="A38" s="213" t="s">
        <v>1785</v>
      </c>
      <c r="B38" s="214"/>
      <c r="C38" s="214"/>
      <c r="D38" s="214"/>
      <c r="E38" s="214"/>
      <c r="F38" s="214"/>
      <c r="G38" s="214"/>
      <c r="H38" s="214"/>
    </row>
    <row r="41" spans="1:9" ht="15.75" thickBot="1">
      <c r="A41" s="316" t="s">
        <v>2019</v>
      </c>
      <c r="B41" s="317"/>
      <c r="C41" s="317"/>
      <c r="D41" s="317"/>
      <c r="E41" s="317"/>
      <c r="F41" s="317"/>
      <c r="G41" s="317"/>
      <c r="H41" s="318"/>
      <c r="I41" s="318"/>
    </row>
    <row r="42" spans="1:9" ht="12.75" thickBot="1">
      <c r="A42" s="319" t="s">
        <v>1572</v>
      </c>
      <c r="B42" s="320" t="s">
        <v>1317</v>
      </c>
      <c r="C42" s="321" t="s">
        <v>1318</v>
      </c>
      <c r="D42" s="321" t="s">
        <v>1319</v>
      </c>
      <c r="E42" s="321" t="s">
        <v>1573</v>
      </c>
      <c r="F42" s="321" t="s">
        <v>1582</v>
      </c>
      <c r="G42" s="322">
        <v>30</v>
      </c>
      <c r="H42" s="322" t="s">
        <v>1784</v>
      </c>
      <c r="I42" s="324" t="s">
        <v>1574</v>
      </c>
    </row>
    <row r="43" spans="1:9" ht="23.25" customHeight="1" thickBot="1">
      <c r="A43" s="319"/>
      <c r="B43" s="320"/>
      <c r="C43" s="321"/>
      <c r="D43" s="321"/>
      <c r="E43" s="321"/>
      <c r="F43" s="321"/>
      <c r="G43" s="323"/>
      <c r="H43" s="323"/>
      <c r="I43" s="324"/>
    </row>
    <row r="44" spans="1:9" ht="12.75" thickBot="1">
      <c r="A44" s="116" t="s">
        <v>1577</v>
      </c>
      <c r="B44" s="68"/>
      <c r="C44" s="68"/>
      <c r="D44" s="68"/>
      <c r="E44" s="68"/>
      <c r="F44" s="68"/>
      <c r="G44" s="68"/>
      <c r="H44" s="68"/>
      <c r="I44" s="315"/>
    </row>
    <row r="45" spans="1:9" ht="12.75" thickBot="1">
      <c r="A45" s="116" t="s">
        <v>1578</v>
      </c>
      <c r="B45" s="212"/>
      <c r="C45" s="212"/>
      <c r="D45" s="212"/>
      <c r="E45" s="212"/>
      <c r="F45" s="212"/>
      <c r="G45" s="212"/>
      <c r="H45" s="212"/>
      <c r="I45" s="315"/>
    </row>
    <row r="46" spans="1:9" ht="12.75" thickBot="1">
      <c r="A46" s="116" t="s">
        <v>1579</v>
      </c>
      <c r="B46" s="68"/>
      <c r="C46" s="68"/>
      <c r="D46" s="68"/>
      <c r="E46" s="68"/>
      <c r="F46" s="68"/>
      <c r="G46" s="68"/>
      <c r="H46" s="68"/>
      <c r="I46" s="315"/>
    </row>
    <row r="47" spans="1:9" ht="12.75" thickBot="1">
      <c r="A47" s="117" t="s">
        <v>1580</v>
      </c>
      <c r="B47" s="120"/>
      <c r="C47" s="120"/>
      <c r="D47" s="120"/>
      <c r="E47" s="120"/>
      <c r="F47" s="120"/>
      <c r="G47" s="120"/>
      <c r="H47" s="120"/>
      <c r="I47" s="315"/>
    </row>
    <row r="48" ht="12.75" thickBot="1">
      <c r="I48" s="315"/>
    </row>
  </sheetData>
  <sheetProtection selectLockedCells="1" selectUnlockedCells="1"/>
  <mergeCells count="45">
    <mergeCell ref="I31:I32"/>
    <mergeCell ref="I33:I37"/>
    <mergeCell ref="A31:A32"/>
    <mergeCell ref="B31:B32"/>
    <mergeCell ref="C31:C32"/>
    <mergeCell ref="D31:D32"/>
    <mergeCell ref="E31:E32"/>
    <mergeCell ref="F31:F32"/>
    <mergeCell ref="G31:G32"/>
    <mergeCell ref="H31:H32"/>
    <mergeCell ref="G14:G18"/>
    <mergeCell ref="A20:G20"/>
    <mergeCell ref="G22:G26"/>
    <mergeCell ref="A27:G27"/>
    <mergeCell ref="A29:G29"/>
    <mergeCell ref="A30:I30"/>
    <mergeCell ref="G5:G9"/>
    <mergeCell ref="A11:G11"/>
    <mergeCell ref="A12:A13"/>
    <mergeCell ref="B12:B13"/>
    <mergeCell ref="C12:C13"/>
    <mergeCell ref="D12:D13"/>
    <mergeCell ref="E12:E13"/>
    <mergeCell ref="F12:F13"/>
    <mergeCell ref="G12:G13"/>
    <mergeCell ref="I42:I43"/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I44:I48"/>
    <mergeCell ref="A41:I41"/>
    <mergeCell ref="A42:A43"/>
    <mergeCell ref="B42:B43"/>
    <mergeCell ref="C42:C43"/>
    <mergeCell ref="D42:D43"/>
    <mergeCell ref="E42:E43"/>
    <mergeCell ref="F42:F43"/>
    <mergeCell ref="G42:G43"/>
    <mergeCell ref="H42:H43"/>
  </mergeCells>
  <printOptions/>
  <pageMargins left="0.7875" right="0.7875" top="1.0631944444444446" bottom="1.0631944444444446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B1">
      <selection activeCell="E25" sqref="E25"/>
    </sheetView>
  </sheetViews>
  <sheetFormatPr defaultColWidth="8.8515625" defaultRowHeight="12.75"/>
  <cols>
    <col min="1" max="1" width="7.421875" style="0" customWidth="1"/>
    <col min="2" max="2" width="15.8515625" style="0" customWidth="1"/>
    <col min="3" max="3" width="13.28125" style="0" customWidth="1"/>
    <col min="4" max="4" width="8.8515625" style="0" customWidth="1"/>
    <col min="5" max="5" width="15.28125" style="0" customWidth="1"/>
  </cols>
  <sheetData>
    <row r="1" spans="1:5" ht="12">
      <c r="A1" s="329" t="s">
        <v>358</v>
      </c>
      <c r="B1" s="329"/>
      <c r="C1" s="329"/>
      <c r="D1" s="329"/>
      <c r="E1" s="329"/>
    </row>
    <row r="2" spans="1:5" ht="24">
      <c r="A2" s="187" t="s">
        <v>1</v>
      </c>
      <c r="B2" s="187" t="s">
        <v>1608</v>
      </c>
      <c r="C2" s="187" t="s">
        <v>1609</v>
      </c>
      <c r="D2" s="187" t="s">
        <v>4</v>
      </c>
      <c r="E2" s="188" t="s">
        <v>1610</v>
      </c>
    </row>
    <row r="3" spans="1:5" ht="12">
      <c r="A3" s="186">
        <v>1</v>
      </c>
      <c r="B3" s="184" t="s">
        <v>1600</v>
      </c>
      <c r="C3" s="184">
        <v>10</v>
      </c>
      <c r="D3" s="184">
        <v>10</v>
      </c>
      <c r="E3" s="197">
        <v>1.1</v>
      </c>
    </row>
    <row r="4" spans="1:5" ht="15" customHeight="1">
      <c r="A4" s="186">
        <v>2</v>
      </c>
      <c r="B4" s="184" t="s">
        <v>1655</v>
      </c>
      <c r="C4" s="184">
        <v>10</v>
      </c>
      <c r="D4" s="184">
        <v>10</v>
      </c>
      <c r="E4" s="197">
        <v>1.1</v>
      </c>
    </row>
    <row r="5" spans="1:5" ht="12">
      <c r="A5" s="186">
        <v>3</v>
      </c>
      <c r="B5" s="184" t="s">
        <v>1601</v>
      </c>
      <c r="C5" s="184">
        <v>16</v>
      </c>
      <c r="D5" s="184">
        <v>16</v>
      </c>
      <c r="E5" s="185" t="s">
        <v>359</v>
      </c>
    </row>
    <row r="6" spans="1:5" ht="12">
      <c r="A6" s="186">
        <v>4</v>
      </c>
      <c r="B6" s="184" t="s">
        <v>1656</v>
      </c>
      <c r="C6" s="184">
        <v>16</v>
      </c>
      <c r="D6" s="184">
        <v>16</v>
      </c>
      <c r="E6" s="185">
        <v>2.2</v>
      </c>
    </row>
    <row r="7" spans="1:5" ht="12">
      <c r="A7" s="186"/>
      <c r="B7" s="184" t="s">
        <v>1602</v>
      </c>
      <c r="C7" s="184">
        <v>25</v>
      </c>
      <c r="D7" s="184">
        <v>20</v>
      </c>
      <c r="E7" s="185" t="s">
        <v>360</v>
      </c>
    </row>
    <row r="8" spans="1:5" ht="12">
      <c r="A8" s="186">
        <v>5</v>
      </c>
      <c r="B8" s="184" t="s">
        <v>1603</v>
      </c>
      <c r="C8" s="184">
        <v>40</v>
      </c>
      <c r="D8" s="184">
        <v>25</v>
      </c>
      <c r="E8" s="185" t="s">
        <v>1604</v>
      </c>
    </row>
    <row r="9" spans="1:5" ht="12">
      <c r="A9" s="186"/>
      <c r="B9" s="184" t="s">
        <v>1605</v>
      </c>
      <c r="C9" s="184">
        <v>53</v>
      </c>
      <c r="D9" s="184">
        <v>10</v>
      </c>
      <c r="E9" s="185" t="s">
        <v>1606</v>
      </c>
    </row>
    <row r="10" spans="1:5" ht="12">
      <c r="A10" s="186">
        <v>6</v>
      </c>
      <c r="B10" s="198" t="s">
        <v>1679</v>
      </c>
      <c r="C10" s="184">
        <v>50</v>
      </c>
      <c r="D10" s="184">
        <v>25</v>
      </c>
      <c r="E10" s="185" t="s">
        <v>1607</v>
      </c>
    </row>
    <row r="11" spans="1:5" ht="12">
      <c r="A11" s="186">
        <v>7</v>
      </c>
      <c r="B11" s="198" t="s">
        <v>1661</v>
      </c>
      <c r="C11" s="184">
        <v>160</v>
      </c>
      <c r="D11" s="184">
        <v>80</v>
      </c>
      <c r="E11" s="185">
        <v>75</v>
      </c>
    </row>
    <row r="12" spans="1:5" ht="12">
      <c r="A12" s="186">
        <v>8</v>
      </c>
      <c r="B12" s="198" t="s">
        <v>1657</v>
      </c>
      <c r="C12" s="184">
        <v>10</v>
      </c>
      <c r="D12" s="184">
        <v>6</v>
      </c>
      <c r="E12" s="185">
        <v>0.6</v>
      </c>
    </row>
    <row r="13" spans="1:5" ht="12">
      <c r="A13" s="186">
        <v>9</v>
      </c>
      <c r="B13" s="198" t="s">
        <v>1658</v>
      </c>
      <c r="C13" s="184">
        <v>6</v>
      </c>
      <c r="D13" s="184">
        <v>6</v>
      </c>
      <c r="E13" s="185">
        <v>0.6</v>
      </c>
    </row>
    <row r="14" spans="1:5" ht="27.75" customHeight="1">
      <c r="A14" s="186">
        <v>10</v>
      </c>
      <c r="B14" s="198" t="s">
        <v>1659</v>
      </c>
      <c r="C14" s="184">
        <v>10</v>
      </c>
      <c r="D14" s="184">
        <v>10</v>
      </c>
      <c r="E14" s="185">
        <v>1.1</v>
      </c>
    </row>
    <row r="15" spans="1:5" ht="12">
      <c r="A15" s="186">
        <v>11</v>
      </c>
      <c r="B15" s="198" t="s">
        <v>1660</v>
      </c>
      <c r="C15" s="184">
        <v>16</v>
      </c>
      <c r="D15" s="184">
        <v>16</v>
      </c>
      <c r="E15" s="185">
        <v>2.2</v>
      </c>
    </row>
    <row r="16" ht="12">
      <c r="A16" s="186">
        <v>12</v>
      </c>
    </row>
    <row r="17" ht="12">
      <c r="A17" s="186">
        <v>13</v>
      </c>
    </row>
    <row r="18" ht="12">
      <c r="A18" s="186">
        <v>14</v>
      </c>
    </row>
    <row r="19" ht="12">
      <c r="A19" s="186">
        <v>15</v>
      </c>
    </row>
    <row r="20" ht="12">
      <c r="A20" s="186">
        <v>16</v>
      </c>
    </row>
    <row r="21" ht="12">
      <c r="A21" s="186">
        <v>17</v>
      </c>
    </row>
    <row r="22" ht="12">
      <c r="A22" s="186">
        <v>18</v>
      </c>
    </row>
    <row r="23" ht="12">
      <c r="A23" s="186">
        <v>19</v>
      </c>
    </row>
    <row r="24" ht="12">
      <c r="A24" s="186">
        <v>20</v>
      </c>
    </row>
    <row r="25" ht="12">
      <c r="A25" s="186">
        <v>21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72"/>
  <sheetViews>
    <sheetView workbookViewId="0" topLeftCell="A460">
      <selection activeCell="G14" sqref="G14"/>
    </sheetView>
  </sheetViews>
  <sheetFormatPr defaultColWidth="8.8515625" defaultRowHeight="12.75"/>
  <cols>
    <col min="1" max="1" width="8.8515625" style="0" customWidth="1"/>
    <col min="2" max="2" width="20.7109375" style="0" customWidth="1"/>
    <col min="3" max="4" width="8.8515625" style="0" customWidth="1"/>
    <col min="5" max="5" width="20.8515625" style="0" customWidth="1"/>
  </cols>
  <sheetData>
    <row r="1" spans="1:5" ht="15">
      <c r="A1" s="241" t="s">
        <v>265</v>
      </c>
      <c r="B1" s="241"/>
      <c r="C1" s="241"/>
      <c r="D1" s="241"/>
      <c r="E1" s="241"/>
    </row>
    <row r="2" spans="1:5" ht="30">
      <c r="A2" s="11" t="s">
        <v>1</v>
      </c>
      <c r="B2" s="11" t="s">
        <v>2</v>
      </c>
      <c r="C2" s="11" t="s">
        <v>266</v>
      </c>
      <c r="D2" s="11" t="s">
        <v>4</v>
      </c>
      <c r="E2" s="11" t="s">
        <v>1790</v>
      </c>
    </row>
    <row r="3" spans="1:5" ht="15">
      <c r="A3" s="241" t="s">
        <v>267</v>
      </c>
      <c r="B3" s="241"/>
      <c r="C3" s="241"/>
      <c r="D3" s="241"/>
      <c r="E3" s="241"/>
    </row>
    <row r="4" spans="1:5" ht="15">
      <c r="A4" s="237"/>
      <c r="B4" s="240" t="s">
        <v>2145</v>
      </c>
      <c r="C4" s="238">
        <v>10</v>
      </c>
      <c r="D4" s="238">
        <v>50</v>
      </c>
      <c r="E4" s="239">
        <v>3</v>
      </c>
    </row>
    <row r="5" spans="1:5" ht="15">
      <c r="A5" s="237"/>
      <c r="B5" s="240" t="s">
        <v>2146</v>
      </c>
      <c r="C5" s="238">
        <v>10</v>
      </c>
      <c r="D5" s="238">
        <v>80</v>
      </c>
      <c r="E5" s="238">
        <v>4</v>
      </c>
    </row>
    <row r="6" spans="1:5" ht="15">
      <c r="A6" s="237"/>
      <c r="B6" s="240" t="s">
        <v>2147</v>
      </c>
      <c r="C6" s="238">
        <v>10</v>
      </c>
      <c r="D6" s="238">
        <v>110</v>
      </c>
      <c r="E6" s="238">
        <v>5.5</v>
      </c>
    </row>
    <row r="7" spans="1:5" ht="15">
      <c r="A7" s="237"/>
      <c r="B7" s="240" t="s">
        <v>2148</v>
      </c>
      <c r="C7" s="238">
        <v>10</v>
      </c>
      <c r="D7" s="238">
        <v>120</v>
      </c>
      <c r="E7" s="238">
        <v>5.5</v>
      </c>
    </row>
    <row r="8" spans="1:5" ht="15">
      <c r="A8" s="237"/>
      <c r="B8" s="240" t="s">
        <v>2149</v>
      </c>
      <c r="C8" s="238">
        <v>10</v>
      </c>
      <c r="D8" s="238">
        <v>140</v>
      </c>
      <c r="E8" s="238">
        <v>6.3</v>
      </c>
    </row>
    <row r="9" spans="1:5" ht="15">
      <c r="A9" s="237"/>
      <c r="B9" s="240" t="s">
        <v>2150</v>
      </c>
      <c r="C9" s="238">
        <v>10</v>
      </c>
      <c r="D9" s="238">
        <v>160</v>
      </c>
      <c r="E9" s="238">
        <v>7.5</v>
      </c>
    </row>
    <row r="10" spans="1:5" ht="15">
      <c r="A10" s="237"/>
      <c r="B10" s="240" t="s">
        <v>2151</v>
      </c>
      <c r="C10" s="238">
        <v>10</v>
      </c>
      <c r="D10" s="238">
        <v>185</v>
      </c>
      <c r="E10" s="238">
        <v>9</v>
      </c>
    </row>
    <row r="11" spans="1:5" ht="15">
      <c r="A11" s="18">
        <v>1</v>
      </c>
      <c r="B11" s="19" t="s">
        <v>1786</v>
      </c>
      <c r="C11" s="12">
        <v>10</v>
      </c>
      <c r="D11" s="12">
        <v>235</v>
      </c>
      <c r="E11" s="12">
        <v>11</v>
      </c>
    </row>
    <row r="12" spans="1:5" ht="15">
      <c r="A12" s="18">
        <v>2</v>
      </c>
      <c r="B12" s="19" t="s">
        <v>1787</v>
      </c>
      <c r="C12" s="12">
        <v>10</v>
      </c>
      <c r="D12" s="12">
        <v>290</v>
      </c>
      <c r="E12" s="26" t="s">
        <v>1788</v>
      </c>
    </row>
    <row r="13" spans="1:5" ht="15.75" customHeight="1">
      <c r="A13" s="18">
        <v>3</v>
      </c>
      <c r="B13" s="19" t="s">
        <v>1789</v>
      </c>
      <c r="C13" s="12">
        <v>10</v>
      </c>
      <c r="D13" s="12">
        <v>350</v>
      </c>
      <c r="E13" s="12">
        <v>18.5</v>
      </c>
    </row>
    <row r="14" spans="1:5" ht="15">
      <c r="A14" s="18">
        <v>4</v>
      </c>
      <c r="B14" s="19" t="s">
        <v>1791</v>
      </c>
      <c r="C14" s="12">
        <v>120</v>
      </c>
      <c r="D14" s="12">
        <v>40</v>
      </c>
      <c r="E14" s="12">
        <v>22</v>
      </c>
    </row>
    <row r="15" spans="1:5" ht="15">
      <c r="A15" s="18">
        <v>5</v>
      </c>
      <c r="B15" s="189" t="s">
        <v>1792</v>
      </c>
      <c r="C15" s="12">
        <v>120</v>
      </c>
      <c r="D15" s="12">
        <v>60</v>
      </c>
      <c r="E15" s="12">
        <v>30</v>
      </c>
    </row>
    <row r="16" spans="1:5" ht="15">
      <c r="A16" s="18">
        <v>6</v>
      </c>
      <c r="B16" s="19" t="s">
        <v>1793</v>
      </c>
      <c r="C16" s="12">
        <v>120</v>
      </c>
      <c r="D16" s="12">
        <v>80</v>
      </c>
      <c r="E16" s="12">
        <v>37</v>
      </c>
    </row>
    <row r="17" spans="1:5" ht="15">
      <c r="A17" s="18">
        <v>7</v>
      </c>
      <c r="B17" s="19" t="s">
        <v>1794</v>
      </c>
      <c r="C17" s="12">
        <v>120</v>
      </c>
      <c r="D17" s="12">
        <v>100</v>
      </c>
      <c r="E17" s="12">
        <v>45</v>
      </c>
    </row>
    <row r="18" spans="1:5" ht="15">
      <c r="A18" s="18"/>
      <c r="B18" s="19" t="s">
        <v>2152</v>
      </c>
      <c r="C18" s="12">
        <v>4</v>
      </c>
      <c r="D18" s="12">
        <v>70</v>
      </c>
      <c r="E18" s="12">
        <v>3</v>
      </c>
    </row>
    <row r="19" spans="1:5" ht="15">
      <c r="A19" s="18"/>
      <c r="B19" s="19" t="s">
        <v>2153</v>
      </c>
      <c r="C19" s="12">
        <v>4</v>
      </c>
      <c r="D19" s="12">
        <v>100</v>
      </c>
      <c r="E19" s="12">
        <v>3</v>
      </c>
    </row>
    <row r="20" spans="1:5" ht="15">
      <c r="A20" s="18"/>
      <c r="B20" s="19" t="s">
        <v>2154</v>
      </c>
      <c r="C20" s="12">
        <v>4</v>
      </c>
      <c r="D20" s="12">
        <v>130</v>
      </c>
      <c r="E20" s="12">
        <v>4</v>
      </c>
    </row>
    <row r="21" spans="1:5" ht="15">
      <c r="A21" s="18"/>
      <c r="B21" s="19" t="s">
        <v>2155</v>
      </c>
      <c r="C21" s="12">
        <v>4</v>
      </c>
      <c r="D21" s="12">
        <v>160</v>
      </c>
      <c r="E21" s="12">
        <v>4</v>
      </c>
    </row>
    <row r="22" spans="1:5" ht="15">
      <c r="A22" s="18"/>
      <c r="B22" s="19" t="s">
        <v>2156</v>
      </c>
      <c r="C22" s="12">
        <v>4</v>
      </c>
      <c r="D22" s="12">
        <v>190</v>
      </c>
      <c r="E22" s="12">
        <v>4</v>
      </c>
    </row>
    <row r="23" spans="1:5" ht="15">
      <c r="A23" s="18"/>
      <c r="B23" s="19" t="s">
        <v>2157</v>
      </c>
      <c r="C23" s="12">
        <v>6.5</v>
      </c>
      <c r="D23" s="12">
        <v>60</v>
      </c>
      <c r="E23" s="12">
        <v>3</v>
      </c>
    </row>
    <row r="24" spans="1:5" ht="15">
      <c r="A24" s="18"/>
      <c r="B24" s="19" t="s">
        <v>2158</v>
      </c>
      <c r="C24" s="12">
        <v>6.5</v>
      </c>
      <c r="D24" s="12">
        <v>85</v>
      </c>
      <c r="E24" s="12">
        <v>3</v>
      </c>
    </row>
    <row r="25" spans="1:5" ht="15">
      <c r="A25" s="18"/>
      <c r="B25" s="19" t="s">
        <v>2159</v>
      </c>
      <c r="C25" s="12">
        <v>6.5</v>
      </c>
      <c r="D25" s="12">
        <v>105</v>
      </c>
      <c r="E25" s="12">
        <v>4</v>
      </c>
    </row>
    <row r="26" spans="1:5" ht="15">
      <c r="A26" s="18"/>
      <c r="B26" s="19" t="s">
        <v>2160</v>
      </c>
      <c r="C26" s="12">
        <v>6.5</v>
      </c>
      <c r="D26" s="12">
        <v>125</v>
      </c>
      <c r="E26" s="12">
        <v>4</v>
      </c>
    </row>
    <row r="27" spans="1:5" ht="15">
      <c r="A27" s="18"/>
      <c r="B27" s="19" t="s">
        <v>2161</v>
      </c>
      <c r="C27" s="12">
        <v>6.5</v>
      </c>
      <c r="D27" s="12">
        <v>140</v>
      </c>
      <c r="E27" s="12">
        <v>5.5</v>
      </c>
    </row>
    <row r="28" spans="1:5" ht="15">
      <c r="A28" s="18"/>
      <c r="B28" s="19" t="s">
        <v>2162</v>
      </c>
      <c r="C28" s="12">
        <v>6.5</v>
      </c>
      <c r="D28" s="12">
        <v>160</v>
      </c>
      <c r="E28" s="12">
        <v>5.5</v>
      </c>
    </row>
    <row r="29" spans="1:5" ht="15">
      <c r="A29" s="18"/>
      <c r="B29" s="19" t="s">
        <v>2163</v>
      </c>
      <c r="C29" s="12">
        <v>6.5</v>
      </c>
      <c r="D29" s="12">
        <v>185</v>
      </c>
      <c r="E29" s="12">
        <v>7.5</v>
      </c>
    </row>
    <row r="30" spans="1:5" ht="15">
      <c r="A30" s="18"/>
      <c r="B30" s="19" t="s">
        <v>2164</v>
      </c>
      <c r="C30" s="12">
        <v>6.5</v>
      </c>
      <c r="D30" s="12">
        <v>225</v>
      </c>
      <c r="E30" s="12">
        <v>7.5</v>
      </c>
    </row>
    <row r="31" spans="1:5" ht="15">
      <c r="A31" s="18"/>
      <c r="B31" s="19" t="s">
        <v>2165</v>
      </c>
      <c r="C31" s="12">
        <v>10</v>
      </c>
      <c r="D31" s="12">
        <v>50</v>
      </c>
      <c r="E31" s="12">
        <v>3</v>
      </c>
    </row>
    <row r="32" spans="1:5" ht="15">
      <c r="A32" s="18"/>
      <c r="B32" s="19" t="s">
        <v>2166</v>
      </c>
      <c r="C32" s="12">
        <v>10</v>
      </c>
      <c r="D32" s="12">
        <v>80</v>
      </c>
      <c r="E32" s="12">
        <v>4</v>
      </c>
    </row>
    <row r="33" spans="1:5" ht="15">
      <c r="A33" s="18"/>
      <c r="B33" s="19" t="s">
        <v>2167</v>
      </c>
      <c r="C33" s="12">
        <v>10</v>
      </c>
      <c r="D33" s="12">
        <v>110</v>
      </c>
      <c r="E33" s="12">
        <v>5.5</v>
      </c>
    </row>
    <row r="34" spans="1:5" ht="15">
      <c r="A34" s="18"/>
      <c r="B34" s="19" t="s">
        <v>2168</v>
      </c>
      <c r="C34" s="12">
        <v>10</v>
      </c>
      <c r="D34" s="12">
        <v>120</v>
      </c>
      <c r="E34" s="12">
        <v>5.5</v>
      </c>
    </row>
    <row r="35" spans="1:5" ht="15">
      <c r="A35" s="18"/>
      <c r="B35" s="19" t="s">
        <v>2169</v>
      </c>
      <c r="C35" s="12">
        <v>10</v>
      </c>
      <c r="D35" s="12">
        <v>140</v>
      </c>
      <c r="E35" s="12">
        <v>7.5</v>
      </c>
    </row>
    <row r="36" spans="1:5" ht="15">
      <c r="A36" s="18"/>
      <c r="B36" s="19" t="s">
        <v>2170</v>
      </c>
      <c r="C36" s="12">
        <v>10</v>
      </c>
      <c r="D36" s="12">
        <v>160</v>
      </c>
      <c r="E36" s="12">
        <v>7.5</v>
      </c>
    </row>
    <row r="37" spans="1:5" ht="15">
      <c r="A37" s="18"/>
      <c r="B37" s="19" t="s">
        <v>2171</v>
      </c>
      <c r="C37" s="12">
        <v>10</v>
      </c>
      <c r="D37" s="12">
        <v>185</v>
      </c>
      <c r="E37" s="12">
        <v>9</v>
      </c>
    </row>
    <row r="38" spans="1:5" ht="15">
      <c r="A38" s="18"/>
      <c r="B38" s="19" t="s">
        <v>2172</v>
      </c>
      <c r="C38" s="12">
        <v>10</v>
      </c>
      <c r="D38" s="12">
        <v>235</v>
      </c>
      <c r="E38" s="12">
        <v>11</v>
      </c>
    </row>
    <row r="39" spans="1:5" ht="15">
      <c r="A39" s="18"/>
      <c r="B39" s="19" t="s">
        <v>2173</v>
      </c>
      <c r="C39" s="12">
        <v>10</v>
      </c>
      <c r="D39" s="12">
        <v>290</v>
      </c>
      <c r="E39" s="12">
        <v>13</v>
      </c>
    </row>
    <row r="40" spans="1:5" ht="15">
      <c r="A40" s="18"/>
      <c r="B40" s="19" t="s">
        <v>2174</v>
      </c>
      <c r="C40" s="12">
        <v>10</v>
      </c>
      <c r="D40" s="12">
        <v>350</v>
      </c>
      <c r="E40" s="12">
        <v>18.5</v>
      </c>
    </row>
    <row r="41" spans="1:5" ht="15">
      <c r="A41" s="18"/>
      <c r="B41" s="19" t="s">
        <v>2175</v>
      </c>
      <c r="C41" s="12">
        <v>16</v>
      </c>
      <c r="D41" s="12">
        <v>50</v>
      </c>
      <c r="E41" s="12">
        <v>4</v>
      </c>
    </row>
    <row r="42" spans="1:5" ht="15">
      <c r="A42" s="18"/>
      <c r="B42" s="19" t="s">
        <v>2176</v>
      </c>
      <c r="C42" s="12">
        <v>16</v>
      </c>
      <c r="D42" s="12">
        <v>75</v>
      </c>
      <c r="E42" s="12">
        <v>7.5</v>
      </c>
    </row>
    <row r="43" spans="1:5" ht="15">
      <c r="A43" s="18"/>
      <c r="B43" s="19" t="s">
        <v>2177</v>
      </c>
      <c r="C43" s="12">
        <v>16</v>
      </c>
      <c r="D43" s="12">
        <v>90</v>
      </c>
      <c r="E43" s="12">
        <v>7.5</v>
      </c>
    </row>
    <row r="44" spans="1:5" ht="15">
      <c r="A44" s="18"/>
      <c r="B44" s="19" t="s">
        <v>2178</v>
      </c>
      <c r="C44" s="12">
        <v>16</v>
      </c>
      <c r="D44" s="12">
        <v>100</v>
      </c>
      <c r="E44" s="12">
        <v>7.5</v>
      </c>
    </row>
    <row r="45" spans="1:5" ht="15">
      <c r="A45" s="18"/>
      <c r="B45" s="19" t="s">
        <v>2179</v>
      </c>
      <c r="C45" s="12">
        <v>16</v>
      </c>
      <c r="D45" s="12">
        <v>110</v>
      </c>
      <c r="E45" s="12">
        <v>7.5</v>
      </c>
    </row>
    <row r="46" spans="1:5" ht="15">
      <c r="A46" s="18"/>
      <c r="B46" s="19" t="s">
        <v>2180</v>
      </c>
      <c r="C46" s="12">
        <v>16</v>
      </c>
      <c r="D46" s="12">
        <v>140</v>
      </c>
      <c r="E46" s="12">
        <v>11</v>
      </c>
    </row>
    <row r="47" spans="1:5" ht="15">
      <c r="A47" s="18"/>
      <c r="B47" s="19" t="s">
        <v>2181</v>
      </c>
      <c r="C47" s="12">
        <v>16</v>
      </c>
      <c r="D47" s="12">
        <v>160</v>
      </c>
      <c r="E47" s="12">
        <v>13</v>
      </c>
    </row>
    <row r="48" spans="1:5" ht="15">
      <c r="A48" s="18"/>
      <c r="B48" s="19" t="s">
        <v>2182</v>
      </c>
      <c r="C48" s="12">
        <v>16</v>
      </c>
      <c r="D48" s="12">
        <v>190</v>
      </c>
      <c r="E48" s="12">
        <v>15</v>
      </c>
    </row>
    <row r="49" spans="1:5" ht="15">
      <c r="A49" s="18"/>
      <c r="B49" s="19" t="s">
        <v>2183</v>
      </c>
      <c r="C49" s="12">
        <v>25</v>
      </c>
      <c r="D49" s="12">
        <v>50</v>
      </c>
      <c r="E49" s="12">
        <v>5.5</v>
      </c>
    </row>
    <row r="50" spans="1:5" ht="15">
      <c r="A50" s="18"/>
      <c r="B50" s="19" t="s">
        <v>2184</v>
      </c>
      <c r="C50" s="12">
        <v>25</v>
      </c>
      <c r="D50" s="12">
        <v>60</v>
      </c>
      <c r="E50" s="12">
        <v>7.5</v>
      </c>
    </row>
    <row r="51" spans="1:5" ht="15">
      <c r="A51" s="18"/>
      <c r="B51" s="19" t="s">
        <v>2185</v>
      </c>
      <c r="C51" s="12">
        <v>25</v>
      </c>
      <c r="D51" s="12">
        <v>70</v>
      </c>
      <c r="E51" s="12">
        <v>7.5</v>
      </c>
    </row>
    <row r="52" spans="1:5" ht="15">
      <c r="A52" s="18"/>
      <c r="B52" s="19" t="s">
        <v>2186</v>
      </c>
      <c r="C52" s="12">
        <v>25</v>
      </c>
      <c r="D52" s="12">
        <v>80</v>
      </c>
      <c r="E52" s="12">
        <v>7.5</v>
      </c>
    </row>
    <row r="53" spans="1:5" ht="15">
      <c r="A53" s="18"/>
      <c r="B53" s="19" t="s">
        <v>2187</v>
      </c>
      <c r="C53" s="12">
        <v>25</v>
      </c>
      <c r="D53" s="12">
        <v>90</v>
      </c>
      <c r="E53" s="12">
        <v>9</v>
      </c>
    </row>
    <row r="54" spans="1:5" ht="15">
      <c r="A54" s="18"/>
      <c r="B54" s="19" t="s">
        <v>2188</v>
      </c>
      <c r="C54" s="12">
        <v>25</v>
      </c>
      <c r="D54" s="12">
        <v>100</v>
      </c>
      <c r="E54" s="12">
        <v>11</v>
      </c>
    </row>
    <row r="55" spans="1:5" ht="15">
      <c r="A55" s="18"/>
      <c r="B55" s="19" t="s">
        <v>2189</v>
      </c>
      <c r="C55" s="12">
        <v>25</v>
      </c>
      <c r="D55" s="12">
        <v>120</v>
      </c>
      <c r="E55" s="12">
        <v>13</v>
      </c>
    </row>
    <row r="56" spans="1:5" ht="15">
      <c r="A56" s="18"/>
      <c r="B56" s="19" t="s">
        <v>2190</v>
      </c>
      <c r="C56" s="12">
        <v>25</v>
      </c>
      <c r="D56" s="12">
        <v>140</v>
      </c>
      <c r="E56" s="12">
        <v>15</v>
      </c>
    </row>
    <row r="57" spans="1:5" ht="15">
      <c r="A57" s="18"/>
      <c r="B57" s="19" t="s">
        <v>2191</v>
      </c>
      <c r="C57" s="12">
        <v>16</v>
      </c>
      <c r="D57" s="12">
        <v>100</v>
      </c>
      <c r="E57" s="12">
        <v>7.5</v>
      </c>
    </row>
    <row r="58" spans="1:5" ht="15">
      <c r="A58" s="18"/>
      <c r="B58" s="19" t="s">
        <v>2192</v>
      </c>
      <c r="C58" s="12">
        <v>16</v>
      </c>
      <c r="D58" s="12">
        <v>140</v>
      </c>
      <c r="E58" s="12">
        <v>13</v>
      </c>
    </row>
    <row r="59" spans="1:5" ht="15">
      <c r="A59" s="18"/>
      <c r="B59" s="19" t="s">
        <v>2193</v>
      </c>
      <c r="C59" s="12">
        <v>16</v>
      </c>
      <c r="D59" s="12">
        <v>160</v>
      </c>
      <c r="E59" s="12">
        <v>13</v>
      </c>
    </row>
    <row r="60" spans="1:5" ht="15">
      <c r="A60" s="18"/>
      <c r="B60" s="19" t="s">
        <v>2194</v>
      </c>
      <c r="C60" s="12">
        <v>16</v>
      </c>
      <c r="D60" s="12">
        <v>180</v>
      </c>
      <c r="E60" s="12">
        <v>15</v>
      </c>
    </row>
    <row r="61" spans="1:5" ht="15">
      <c r="A61" s="18"/>
      <c r="B61" s="19" t="s">
        <v>2195</v>
      </c>
      <c r="C61" s="12">
        <v>16</v>
      </c>
      <c r="D61" s="12">
        <v>200</v>
      </c>
      <c r="E61" s="12">
        <v>15</v>
      </c>
    </row>
    <row r="62" spans="1:5" ht="15">
      <c r="A62" s="18"/>
      <c r="B62" s="19" t="s">
        <v>2196</v>
      </c>
      <c r="C62" s="12">
        <v>16</v>
      </c>
      <c r="D62" s="12">
        <v>260</v>
      </c>
      <c r="E62" s="12">
        <v>18.5</v>
      </c>
    </row>
    <row r="63" spans="1:5" ht="15">
      <c r="A63" s="18"/>
      <c r="B63" s="19" t="s">
        <v>2197</v>
      </c>
      <c r="C63" s="12">
        <v>25</v>
      </c>
      <c r="D63" s="12">
        <v>55</v>
      </c>
      <c r="E63" s="12">
        <v>7.5</v>
      </c>
    </row>
    <row r="64" spans="1:5" ht="15">
      <c r="A64" s="18"/>
      <c r="B64" s="19" t="s">
        <v>2198</v>
      </c>
      <c r="C64" s="12">
        <v>25</v>
      </c>
      <c r="D64" s="12">
        <v>70</v>
      </c>
      <c r="E64" s="12">
        <v>7.5</v>
      </c>
    </row>
    <row r="65" spans="1:5" ht="15">
      <c r="A65" s="18"/>
      <c r="B65" s="19" t="s">
        <v>2199</v>
      </c>
      <c r="C65" s="12">
        <v>25</v>
      </c>
      <c r="D65" s="12">
        <v>100</v>
      </c>
      <c r="E65" s="12">
        <v>11</v>
      </c>
    </row>
    <row r="66" spans="1:5" ht="15">
      <c r="A66" s="18"/>
      <c r="B66" s="19" t="s">
        <v>2200</v>
      </c>
      <c r="C66" s="12">
        <v>25</v>
      </c>
      <c r="D66" s="12">
        <v>125</v>
      </c>
      <c r="E66" s="12">
        <v>13</v>
      </c>
    </row>
    <row r="67" spans="1:5" ht="15">
      <c r="A67" s="18"/>
      <c r="B67" s="19" t="s">
        <v>2201</v>
      </c>
      <c r="C67" s="12">
        <v>25</v>
      </c>
      <c r="D67" s="12">
        <v>150</v>
      </c>
      <c r="E67" s="12">
        <v>15</v>
      </c>
    </row>
    <row r="68" spans="1:5" ht="15">
      <c r="A68" s="18"/>
      <c r="B68" s="19" t="s">
        <v>2202</v>
      </c>
      <c r="C68" s="12">
        <v>25</v>
      </c>
      <c r="D68" s="12">
        <v>180</v>
      </c>
      <c r="E68" s="12">
        <v>18.5</v>
      </c>
    </row>
    <row r="69" spans="1:5" ht="15">
      <c r="A69" s="18"/>
      <c r="B69" s="19" t="s">
        <v>2203</v>
      </c>
      <c r="C69" s="12">
        <v>25</v>
      </c>
      <c r="D69" s="12">
        <v>230</v>
      </c>
      <c r="E69" s="12">
        <v>22</v>
      </c>
    </row>
    <row r="70" spans="1:5" ht="15">
      <c r="A70" s="18"/>
      <c r="B70" s="19" t="s">
        <v>2204</v>
      </c>
      <c r="C70" s="12">
        <v>25</v>
      </c>
      <c r="D70" s="12">
        <v>300</v>
      </c>
      <c r="E70" s="12">
        <v>37</v>
      </c>
    </row>
    <row r="71" spans="1:5" ht="15">
      <c r="A71" s="18">
        <v>8</v>
      </c>
      <c r="B71" s="19" t="s">
        <v>1795</v>
      </c>
      <c r="C71" s="12">
        <v>25</v>
      </c>
      <c r="D71" s="12">
        <v>300</v>
      </c>
      <c r="E71" s="12">
        <v>37</v>
      </c>
    </row>
    <row r="72" spans="1:5" ht="15">
      <c r="A72" s="18">
        <v>9</v>
      </c>
      <c r="B72" s="19" t="s">
        <v>1796</v>
      </c>
      <c r="C72" s="12">
        <v>25</v>
      </c>
      <c r="D72" s="12">
        <v>340</v>
      </c>
      <c r="E72" s="12">
        <v>45</v>
      </c>
    </row>
    <row r="73" spans="1:5" ht="15">
      <c r="A73" s="18">
        <v>10</v>
      </c>
      <c r="B73" s="19" t="s">
        <v>1797</v>
      </c>
      <c r="C73" s="12">
        <v>25</v>
      </c>
      <c r="D73" s="12">
        <v>400</v>
      </c>
      <c r="E73" s="12">
        <v>45</v>
      </c>
    </row>
    <row r="74" spans="1:5" ht="15">
      <c r="A74" s="18">
        <v>11</v>
      </c>
      <c r="B74" s="19" t="s">
        <v>1798</v>
      </c>
      <c r="C74" s="12">
        <v>40</v>
      </c>
      <c r="D74" s="12">
        <v>40</v>
      </c>
      <c r="E74" s="12">
        <v>7.5</v>
      </c>
    </row>
    <row r="75" spans="1:5" ht="15">
      <c r="A75" s="18">
        <v>12</v>
      </c>
      <c r="B75" s="19" t="s">
        <v>1799</v>
      </c>
      <c r="C75" s="12">
        <v>40</v>
      </c>
      <c r="D75" s="12">
        <v>60</v>
      </c>
      <c r="E75" s="12">
        <v>11</v>
      </c>
    </row>
    <row r="76" spans="1:5" ht="15">
      <c r="A76" s="18">
        <v>13</v>
      </c>
      <c r="B76" s="19" t="s">
        <v>1800</v>
      </c>
      <c r="C76" s="12">
        <v>40</v>
      </c>
      <c r="D76" s="12">
        <v>60</v>
      </c>
      <c r="E76" s="12">
        <v>11</v>
      </c>
    </row>
    <row r="77" spans="1:5" ht="15">
      <c r="A77" s="18">
        <v>14</v>
      </c>
      <c r="B77" s="19" t="s">
        <v>1801</v>
      </c>
      <c r="C77" s="12">
        <v>40</v>
      </c>
      <c r="D77" s="12">
        <v>90</v>
      </c>
      <c r="E77" s="12">
        <v>15</v>
      </c>
    </row>
    <row r="78" spans="1:5" ht="15">
      <c r="A78" s="18">
        <v>15</v>
      </c>
      <c r="B78" s="19" t="s">
        <v>1802</v>
      </c>
      <c r="C78" s="12">
        <v>40</v>
      </c>
      <c r="D78" s="12">
        <v>90</v>
      </c>
      <c r="E78" s="12">
        <v>15</v>
      </c>
    </row>
    <row r="79" spans="1:5" ht="15">
      <c r="A79" s="18">
        <v>16</v>
      </c>
      <c r="B79" s="19" t="s">
        <v>1803</v>
      </c>
      <c r="C79" s="12">
        <v>40</v>
      </c>
      <c r="D79" s="12">
        <v>120</v>
      </c>
      <c r="E79" s="12">
        <v>22</v>
      </c>
    </row>
    <row r="80" spans="2:5" ht="15">
      <c r="B80" s="19" t="s">
        <v>1804</v>
      </c>
      <c r="C80" s="12">
        <v>40</v>
      </c>
      <c r="D80" s="12">
        <v>120</v>
      </c>
      <c r="E80" s="12">
        <v>22</v>
      </c>
    </row>
    <row r="81" spans="2:5" ht="15">
      <c r="B81" s="19" t="s">
        <v>1805</v>
      </c>
      <c r="C81" s="12">
        <v>40</v>
      </c>
      <c r="D81" s="12">
        <v>150</v>
      </c>
      <c r="E81" s="12">
        <v>30</v>
      </c>
    </row>
    <row r="82" spans="2:5" ht="15">
      <c r="B82" s="19" t="s">
        <v>1806</v>
      </c>
      <c r="C82" s="12">
        <v>40</v>
      </c>
      <c r="D82" s="12">
        <v>150</v>
      </c>
      <c r="E82" s="12">
        <v>30</v>
      </c>
    </row>
    <row r="83" spans="2:5" ht="15">
      <c r="B83" s="19" t="s">
        <v>1807</v>
      </c>
      <c r="C83" s="12">
        <v>40</v>
      </c>
      <c r="D83" s="12">
        <v>180</v>
      </c>
      <c r="E83" s="12">
        <v>37</v>
      </c>
    </row>
    <row r="84" spans="2:5" ht="15">
      <c r="B84" s="19" t="s">
        <v>1808</v>
      </c>
      <c r="C84" s="12">
        <v>40</v>
      </c>
      <c r="D84" s="12">
        <v>180</v>
      </c>
      <c r="E84" s="12">
        <v>37</v>
      </c>
    </row>
    <row r="85" spans="2:5" ht="15">
      <c r="B85" s="19" t="s">
        <v>1809</v>
      </c>
      <c r="C85" s="12">
        <v>40</v>
      </c>
      <c r="D85" s="12">
        <v>200</v>
      </c>
      <c r="E85" s="12">
        <v>37</v>
      </c>
    </row>
    <row r="86" spans="2:5" ht="15">
      <c r="B86" s="19" t="s">
        <v>1810</v>
      </c>
      <c r="C86" s="12">
        <v>65</v>
      </c>
      <c r="D86" s="12">
        <v>40</v>
      </c>
      <c r="E86" s="12">
        <v>18.5</v>
      </c>
    </row>
    <row r="87" spans="2:5" ht="15">
      <c r="B87" s="19" t="s">
        <v>1811</v>
      </c>
      <c r="C87" s="12">
        <v>65</v>
      </c>
      <c r="D87" s="12">
        <v>70</v>
      </c>
      <c r="E87" s="12">
        <v>22</v>
      </c>
    </row>
    <row r="88" spans="2:5" ht="15">
      <c r="B88" s="19" t="s">
        <v>1812</v>
      </c>
      <c r="C88" s="12">
        <v>65</v>
      </c>
      <c r="D88" s="12">
        <v>90</v>
      </c>
      <c r="E88" s="12">
        <v>30</v>
      </c>
    </row>
    <row r="89" spans="2:5" ht="15">
      <c r="B89" s="19" t="s">
        <v>1813</v>
      </c>
      <c r="C89" s="12">
        <v>65</v>
      </c>
      <c r="D89" s="12">
        <v>112</v>
      </c>
      <c r="E89" s="12">
        <v>37</v>
      </c>
    </row>
    <row r="90" spans="2:5" ht="15">
      <c r="B90" s="19" t="s">
        <v>1814</v>
      </c>
      <c r="C90" s="12">
        <v>65</v>
      </c>
      <c r="D90" s="12">
        <v>145</v>
      </c>
      <c r="E90" s="12">
        <v>45</v>
      </c>
    </row>
    <row r="91" spans="2:5" ht="15">
      <c r="B91" s="19" t="s">
        <v>1815</v>
      </c>
      <c r="C91" s="12">
        <v>65</v>
      </c>
      <c r="D91" s="12">
        <v>65</v>
      </c>
      <c r="E91" s="12">
        <v>22</v>
      </c>
    </row>
    <row r="92" spans="2:5" ht="15">
      <c r="B92" s="19" t="s">
        <v>1816</v>
      </c>
      <c r="C92" s="12">
        <v>65</v>
      </c>
      <c r="D92" s="12">
        <v>90</v>
      </c>
      <c r="E92" s="12">
        <v>26</v>
      </c>
    </row>
    <row r="93" spans="2:5" ht="15">
      <c r="B93" s="19" t="s">
        <v>1817</v>
      </c>
      <c r="C93" s="12">
        <v>65</v>
      </c>
      <c r="D93" s="12">
        <v>110</v>
      </c>
      <c r="E93" s="12">
        <v>30</v>
      </c>
    </row>
    <row r="94" spans="2:5" ht="15">
      <c r="B94" s="19" t="s">
        <v>1818</v>
      </c>
      <c r="C94" s="12">
        <v>65</v>
      </c>
      <c r="D94" s="12">
        <v>125</v>
      </c>
      <c r="E94" s="12">
        <v>37</v>
      </c>
    </row>
    <row r="95" spans="2:5" ht="15">
      <c r="B95" s="19" t="s">
        <v>1819</v>
      </c>
      <c r="C95" s="12">
        <v>65</v>
      </c>
      <c r="D95" s="12">
        <v>150</v>
      </c>
      <c r="E95" s="12">
        <v>45</v>
      </c>
    </row>
    <row r="96" spans="2:5" ht="15">
      <c r="B96" s="19" t="s">
        <v>1820</v>
      </c>
      <c r="C96" s="12">
        <v>65</v>
      </c>
      <c r="D96" s="12">
        <v>175</v>
      </c>
      <c r="E96" s="12">
        <v>45</v>
      </c>
    </row>
    <row r="97" spans="2:5" ht="15">
      <c r="B97" s="19" t="s">
        <v>1821</v>
      </c>
      <c r="C97" s="12">
        <v>65</v>
      </c>
      <c r="D97" s="12">
        <v>200</v>
      </c>
      <c r="E97" s="12">
        <v>55</v>
      </c>
    </row>
    <row r="98" spans="2:5" ht="15">
      <c r="B98" s="19" t="s">
        <v>1822</v>
      </c>
      <c r="C98" s="12">
        <v>65</v>
      </c>
      <c r="D98" s="12">
        <v>225</v>
      </c>
      <c r="E98" s="12">
        <v>55</v>
      </c>
    </row>
    <row r="99" spans="2:5" ht="15">
      <c r="B99" s="19" t="s">
        <v>1823</v>
      </c>
      <c r="C99" s="12">
        <v>65</v>
      </c>
      <c r="D99" s="12">
        <v>250</v>
      </c>
      <c r="E99" s="12">
        <v>65</v>
      </c>
    </row>
    <row r="100" spans="2:5" ht="15">
      <c r="B100" s="19" t="s">
        <v>1824</v>
      </c>
      <c r="C100" s="12">
        <v>65</v>
      </c>
      <c r="D100" s="12">
        <v>275</v>
      </c>
      <c r="E100" s="12">
        <v>75</v>
      </c>
    </row>
    <row r="101" spans="2:5" ht="15">
      <c r="B101" s="19" t="s">
        <v>1825</v>
      </c>
      <c r="C101" s="12">
        <v>100</v>
      </c>
      <c r="D101" s="12">
        <v>120</v>
      </c>
      <c r="E101" s="12">
        <v>55</v>
      </c>
    </row>
    <row r="102" spans="2:5" ht="15">
      <c r="B102" s="19" t="s">
        <v>1826</v>
      </c>
      <c r="C102" s="12">
        <v>120</v>
      </c>
      <c r="D102" s="12">
        <v>40</v>
      </c>
      <c r="E102" s="12">
        <v>22</v>
      </c>
    </row>
    <row r="103" spans="2:5" ht="15">
      <c r="B103" s="19" t="s">
        <v>1827</v>
      </c>
      <c r="C103" s="12">
        <v>120</v>
      </c>
      <c r="D103" s="12">
        <v>60</v>
      </c>
      <c r="E103" s="12">
        <v>30</v>
      </c>
    </row>
    <row r="104" spans="2:5" ht="15">
      <c r="B104" s="19" t="s">
        <v>1828</v>
      </c>
      <c r="C104" s="12">
        <v>120</v>
      </c>
      <c r="D104" s="12">
        <v>80</v>
      </c>
      <c r="E104" s="12">
        <v>37</v>
      </c>
    </row>
    <row r="105" spans="2:5" ht="15">
      <c r="B105" s="19" t="s">
        <v>1829</v>
      </c>
      <c r="C105" s="12">
        <v>120</v>
      </c>
      <c r="D105" s="12">
        <v>100</v>
      </c>
      <c r="E105" s="12">
        <v>45</v>
      </c>
    </row>
    <row r="106" spans="2:5" ht="15">
      <c r="B106" s="19" t="s">
        <v>1830</v>
      </c>
      <c r="C106" s="12">
        <v>120</v>
      </c>
      <c r="D106" s="12">
        <v>120</v>
      </c>
      <c r="E106" s="12">
        <v>55</v>
      </c>
    </row>
    <row r="107" spans="2:5" ht="15">
      <c r="B107" s="19" t="s">
        <v>1831</v>
      </c>
      <c r="C107" s="12">
        <v>120</v>
      </c>
      <c r="D107" s="12">
        <v>140</v>
      </c>
      <c r="E107" s="12">
        <v>75</v>
      </c>
    </row>
    <row r="108" spans="2:5" ht="15">
      <c r="B108" s="19" t="s">
        <v>1832</v>
      </c>
      <c r="C108" s="12">
        <v>120</v>
      </c>
      <c r="D108" s="12">
        <v>160</v>
      </c>
      <c r="E108" s="12">
        <v>75</v>
      </c>
    </row>
    <row r="109" spans="2:5" ht="15">
      <c r="B109" s="19" t="s">
        <v>1833</v>
      </c>
      <c r="C109" s="12">
        <v>160</v>
      </c>
      <c r="D109" s="12">
        <v>25</v>
      </c>
      <c r="E109" s="12">
        <v>30</v>
      </c>
    </row>
    <row r="110" spans="2:5" ht="15">
      <c r="B110" s="19" t="s">
        <v>1834</v>
      </c>
      <c r="C110" s="12">
        <v>160</v>
      </c>
      <c r="D110" s="12">
        <v>35</v>
      </c>
      <c r="E110" s="12">
        <v>30</v>
      </c>
    </row>
    <row r="111" spans="2:5" ht="15">
      <c r="B111" s="19" t="s">
        <v>1835</v>
      </c>
      <c r="C111" s="12">
        <v>160</v>
      </c>
      <c r="D111" s="12">
        <v>50</v>
      </c>
      <c r="E111" s="12">
        <v>37</v>
      </c>
    </row>
    <row r="112" spans="2:5" ht="15">
      <c r="B112" s="19" t="s">
        <v>1836</v>
      </c>
      <c r="C112" s="12">
        <v>160</v>
      </c>
      <c r="D112" s="12">
        <v>75</v>
      </c>
      <c r="E112" s="12">
        <v>45</v>
      </c>
    </row>
    <row r="113" spans="2:5" ht="15">
      <c r="B113" s="19" t="s">
        <v>1837</v>
      </c>
      <c r="C113" s="12">
        <v>160</v>
      </c>
      <c r="D113" s="12">
        <v>100</v>
      </c>
      <c r="E113" s="12">
        <v>65</v>
      </c>
    </row>
    <row r="114" spans="2:5" ht="15">
      <c r="B114" s="19" t="s">
        <v>1838</v>
      </c>
      <c r="C114" s="12">
        <v>160</v>
      </c>
      <c r="D114" s="12">
        <v>125</v>
      </c>
      <c r="E114" s="12">
        <v>75</v>
      </c>
    </row>
    <row r="115" spans="2:5" ht="15">
      <c r="B115" s="19" t="s">
        <v>1839</v>
      </c>
      <c r="C115" s="12">
        <v>160</v>
      </c>
      <c r="D115" s="12">
        <v>150</v>
      </c>
      <c r="E115" s="12">
        <v>90</v>
      </c>
    </row>
    <row r="116" spans="2:5" ht="15">
      <c r="B116" s="19" t="s">
        <v>1840</v>
      </c>
      <c r="C116" s="12">
        <v>160</v>
      </c>
      <c r="D116" s="12">
        <v>65</v>
      </c>
      <c r="E116" s="12">
        <v>45</v>
      </c>
    </row>
    <row r="117" spans="2:5" ht="15">
      <c r="B117" s="19" t="s">
        <v>1841</v>
      </c>
      <c r="C117" s="12">
        <v>160</v>
      </c>
      <c r="D117" s="12">
        <v>100</v>
      </c>
      <c r="E117" s="12">
        <v>65</v>
      </c>
    </row>
    <row r="118" spans="2:5" ht="15">
      <c r="B118" s="19" t="s">
        <v>1842</v>
      </c>
      <c r="C118" s="12">
        <v>160</v>
      </c>
      <c r="D118" s="12">
        <v>140</v>
      </c>
      <c r="E118" s="12">
        <v>90</v>
      </c>
    </row>
    <row r="119" spans="2:5" ht="15">
      <c r="B119" s="19" t="s">
        <v>1843</v>
      </c>
      <c r="C119" s="12">
        <v>160</v>
      </c>
      <c r="D119" s="12">
        <v>175</v>
      </c>
      <c r="E119" s="12">
        <v>110</v>
      </c>
    </row>
    <row r="120" spans="2:5" ht="15">
      <c r="B120" s="19" t="s">
        <v>1844</v>
      </c>
      <c r="C120" s="12">
        <v>160</v>
      </c>
      <c r="D120" s="12">
        <v>200</v>
      </c>
      <c r="E120" s="12">
        <v>130</v>
      </c>
    </row>
    <row r="121" spans="2:5" ht="15">
      <c r="B121" s="19" t="s">
        <v>1845</v>
      </c>
      <c r="C121" s="12">
        <v>200</v>
      </c>
      <c r="D121" s="12">
        <v>35</v>
      </c>
      <c r="E121" s="12">
        <v>37</v>
      </c>
    </row>
    <row r="122" spans="2:5" ht="15">
      <c r="B122" s="19" t="s">
        <v>1846</v>
      </c>
      <c r="C122" s="12">
        <v>200</v>
      </c>
      <c r="D122" s="12">
        <v>70</v>
      </c>
      <c r="E122" s="12">
        <v>65</v>
      </c>
    </row>
    <row r="123" spans="2:5" ht="15">
      <c r="B123" s="19" t="s">
        <v>1847</v>
      </c>
      <c r="C123" s="12">
        <v>200</v>
      </c>
      <c r="D123" s="12">
        <v>105</v>
      </c>
      <c r="E123" s="12">
        <v>90</v>
      </c>
    </row>
    <row r="124" spans="2:5" ht="15">
      <c r="B124" s="19" t="s">
        <v>1848</v>
      </c>
      <c r="C124" s="12">
        <v>200</v>
      </c>
      <c r="D124" s="12">
        <v>140</v>
      </c>
      <c r="E124" s="12">
        <v>110</v>
      </c>
    </row>
    <row r="125" spans="2:5" ht="15">
      <c r="B125" s="19" t="s">
        <v>1849</v>
      </c>
      <c r="C125" s="12">
        <v>210</v>
      </c>
      <c r="D125" s="12">
        <v>25</v>
      </c>
      <c r="E125" s="12">
        <v>30</v>
      </c>
    </row>
    <row r="126" spans="2:5" ht="15">
      <c r="B126" s="19" t="s">
        <v>1850</v>
      </c>
      <c r="C126" s="12">
        <v>210</v>
      </c>
      <c r="D126" s="12">
        <v>55</v>
      </c>
      <c r="E126" s="12">
        <v>45</v>
      </c>
    </row>
    <row r="127" spans="2:5" ht="15">
      <c r="B127" s="19" t="s">
        <v>1851</v>
      </c>
      <c r="C127" s="12">
        <v>250</v>
      </c>
      <c r="D127" s="12">
        <v>35</v>
      </c>
      <c r="E127" s="12">
        <v>37</v>
      </c>
    </row>
    <row r="128" spans="2:5" ht="15">
      <c r="B128" s="19" t="s">
        <v>1852</v>
      </c>
      <c r="C128" s="12">
        <v>250</v>
      </c>
      <c r="D128" s="12">
        <v>70</v>
      </c>
      <c r="E128" s="215">
        <v>75</v>
      </c>
    </row>
    <row r="129" spans="2:5" ht="15">
      <c r="B129" s="19" t="s">
        <v>1853</v>
      </c>
      <c r="C129" s="12">
        <v>250</v>
      </c>
      <c r="D129" s="12">
        <v>105</v>
      </c>
      <c r="E129" s="12">
        <v>110</v>
      </c>
    </row>
    <row r="130" spans="2:5" ht="15">
      <c r="B130" s="19" t="s">
        <v>1854</v>
      </c>
      <c r="C130" s="12">
        <v>250</v>
      </c>
      <c r="D130" s="12">
        <v>140</v>
      </c>
      <c r="E130" s="12">
        <v>130</v>
      </c>
    </row>
    <row r="131" spans="2:5" ht="15">
      <c r="B131" s="19" t="s">
        <v>2205</v>
      </c>
      <c r="C131" s="12">
        <v>1.5</v>
      </c>
      <c r="D131" s="12">
        <v>50</v>
      </c>
      <c r="E131" s="12">
        <v>1.1</v>
      </c>
    </row>
    <row r="132" spans="2:5" ht="15">
      <c r="B132" s="19" t="s">
        <v>2206</v>
      </c>
      <c r="C132" s="12">
        <v>1.5</v>
      </c>
      <c r="D132" s="12">
        <v>65</v>
      </c>
      <c r="E132" s="12">
        <v>1.1</v>
      </c>
    </row>
    <row r="133" spans="2:5" ht="15">
      <c r="B133" s="19" t="s">
        <v>2207</v>
      </c>
      <c r="C133" s="12">
        <v>1.5</v>
      </c>
      <c r="D133" s="12">
        <v>80</v>
      </c>
      <c r="E133" s="12">
        <v>1.1</v>
      </c>
    </row>
    <row r="134" spans="2:5" ht="15">
      <c r="B134" s="19" t="s">
        <v>2208</v>
      </c>
      <c r="C134" s="12">
        <v>1.5</v>
      </c>
      <c r="D134" s="12">
        <v>100</v>
      </c>
      <c r="E134" s="12">
        <v>1.1</v>
      </c>
    </row>
    <row r="135" spans="2:5" ht="15">
      <c r="B135" s="19" t="s">
        <v>2209</v>
      </c>
      <c r="C135" s="12">
        <v>1.5</v>
      </c>
      <c r="D135" s="12">
        <v>120</v>
      </c>
      <c r="E135" s="12">
        <v>1.1</v>
      </c>
    </row>
    <row r="136" spans="2:5" ht="15">
      <c r="B136" s="19" t="s">
        <v>2210</v>
      </c>
      <c r="C136" s="12">
        <v>1.5</v>
      </c>
      <c r="D136" s="12">
        <v>140</v>
      </c>
      <c r="E136" s="12">
        <v>1.1</v>
      </c>
    </row>
    <row r="137" spans="2:5" ht="15">
      <c r="B137" s="19" t="s">
        <v>2211</v>
      </c>
      <c r="C137" s="12">
        <v>2.5</v>
      </c>
      <c r="D137" s="12">
        <v>35</v>
      </c>
      <c r="E137" s="12">
        <v>1.1</v>
      </c>
    </row>
    <row r="138" spans="2:5" ht="15">
      <c r="B138" s="19" t="s">
        <v>2212</v>
      </c>
      <c r="C138" s="12">
        <v>2.5</v>
      </c>
      <c r="D138" s="12">
        <v>50</v>
      </c>
      <c r="E138" s="12">
        <v>1.1</v>
      </c>
    </row>
    <row r="139" spans="2:5" ht="15">
      <c r="B139" s="19" t="s">
        <v>2213</v>
      </c>
      <c r="C139" s="12">
        <v>2.5</v>
      </c>
      <c r="D139" s="12">
        <v>65</v>
      </c>
      <c r="E139" s="12">
        <v>1.1</v>
      </c>
    </row>
    <row r="140" spans="2:5" ht="15">
      <c r="B140" s="19" t="s">
        <v>2214</v>
      </c>
      <c r="C140" s="12">
        <v>2.5</v>
      </c>
      <c r="D140" s="12">
        <v>65</v>
      </c>
      <c r="E140" s="12">
        <v>1.1</v>
      </c>
    </row>
    <row r="141" spans="2:5" ht="15">
      <c r="B141" s="19" t="s">
        <v>2215</v>
      </c>
      <c r="C141" s="12">
        <v>2.5</v>
      </c>
      <c r="D141" s="12">
        <v>80</v>
      </c>
      <c r="E141" s="12">
        <v>1.1</v>
      </c>
    </row>
    <row r="142" spans="2:5" ht="15">
      <c r="B142" s="19" t="s">
        <v>2216</v>
      </c>
      <c r="C142" s="12">
        <v>2.5</v>
      </c>
      <c r="D142" s="12">
        <v>80</v>
      </c>
      <c r="E142" s="12">
        <v>1.1</v>
      </c>
    </row>
    <row r="143" spans="2:5" ht="15">
      <c r="B143" s="19" t="s">
        <v>2217</v>
      </c>
      <c r="C143" s="12">
        <v>2.5</v>
      </c>
      <c r="D143" s="12">
        <v>100</v>
      </c>
      <c r="E143" s="12">
        <v>1.5</v>
      </c>
    </row>
    <row r="144" spans="2:5" ht="15">
      <c r="B144" s="19" t="s">
        <v>2218</v>
      </c>
      <c r="C144" s="12">
        <v>2.5</v>
      </c>
      <c r="D144" s="12">
        <v>100</v>
      </c>
      <c r="E144" s="12">
        <v>1.1</v>
      </c>
    </row>
    <row r="145" spans="2:5" ht="15">
      <c r="B145" s="19" t="s">
        <v>2219</v>
      </c>
      <c r="C145" s="12">
        <v>2.5</v>
      </c>
      <c r="D145" s="12">
        <v>120</v>
      </c>
      <c r="E145" s="12">
        <v>2.2</v>
      </c>
    </row>
    <row r="146" spans="2:5" ht="15">
      <c r="B146" s="19" t="s">
        <v>2220</v>
      </c>
      <c r="C146" s="12">
        <v>2.5</v>
      </c>
      <c r="D146" s="12">
        <v>120</v>
      </c>
      <c r="E146" s="12">
        <v>1.5</v>
      </c>
    </row>
    <row r="147" spans="2:5" ht="15">
      <c r="B147" s="19" t="s">
        <v>2221</v>
      </c>
      <c r="C147" s="12">
        <v>2.5</v>
      </c>
      <c r="D147" s="12">
        <v>140</v>
      </c>
      <c r="E147" s="12">
        <v>2.2</v>
      </c>
    </row>
    <row r="148" spans="2:5" ht="15">
      <c r="B148" s="19" t="s">
        <v>2222</v>
      </c>
      <c r="C148" s="12">
        <v>2.5</v>
      </c>
      <c r="D148" s="12">
        <v>140</v>
      </c>
      <c r="E148" s="12">
        <v>1.5</v>
      </c>
    </row>
    <row r="149" spans="2:5" ht="15">
      <c r="B149" s="19" t="s">
        <v>2223</v>
      </c>
      <c r="C149" s="12">
        <v>2.5</v>
      </c>
      <c r="D149" s="12">
        <v>160</v>
      </c>
      <c r="E149" s="12">
        <v>3</v>
      </c>
    </row>
    <row r="150" spans="2:5" ht="15">
      <c r="B150" s="19" t="s">
        <v>2224</v>
      </c>
      <c r="C150" s="12">
        <v>2.5</v>
      </c>
      <c r="D150" s="12">
        <v>200</v>
      </c>
      <c r="E150" s="12">
        <v>3</v>
      </c>
    </row>
    <row r="151" spans="2:5" ht="15">
      <c r="B151" s="19" t="s">
        <v>2225</v>
      </c>
      <c r="C151" s="12">
        <v>4</v>
      </c>
      <c r="D151" s="12">
        <v>45</v>
      </c>
      <c r="E151" s="12">
        <v>2.2</v>
      </c>
    </row>
    <row r="152" spans="2:5" ht="15">
      <c r="B152" s="19" t="s">
        <v>2226</v>
      </c>
      <c r="C152" s="12">
        <v>6.5</v>
      </c>
      <c r="D152" s="12">
        <v>70</v>
      </c>
      <c r="E152" s="12">
        <v>2.2</v>
      </c>
    </row>
    <row r="153" spans="2:5" ht="15">
      <c r="B153" s="19" t="s">
        <v>2227</v>
      </c>
      <c r="C153" s="12">
        <v>6.5</v>
      </c>
      <c r="D153" s="12">
        <v>85</v>
      </c>
      <c r="E153" s="12">
        <v>3</v>
      </c>
    </row>
    <row r="154" spans="2:5" ht="15">
      <c r="B154" s="19" t="s">
        <v>2228</v>
      </c>
      <c r="C154" s="12">
        <v>6.5</v>
      </c>
      <c r="D154" s="12">
        <v>115</v>
      </c>
      <c r="E154" s="12">
        <v>4</v>
      </c>
    </row>
    <row r="155" spans="2:5" ht="15">
      <c r="B155" s="19" t="s">
        <v>2229</v>
      </c>
      <c r="C155" s="12">
        <v>6.5</v>
      </c>
      <c r="D155" s="12">
        <v>130</v>
      </c>
      <c r="E155" s="12">
        <v>5.5</v>
      </c>
    </row>
    <row r="156" spans="2:5" ht="15">
      <c r="B156" s="19" t="s">
        <v>2230</v>
      </c>
      <c r="C156" s="12">
        <v>6.5</v>
      </c>
      <c r="D156" s="12">
        <v>150</v>
      </c>
      <c r="E156" s="12">
        <v>5.5</v>
      </c>
    </row>
    <row r="157" spans="2:5" ht="15">
      <c r="B157" s="19" t="s">
        <v>2231</v>
      </c>
      <c r="C157" s="12">
        <v>10</v>
      </c>
      <c r="D157" s="12">
        <v>40</v>
      </c>
      <c r="E157" s="12">
        <v>3</v>
      </c>
    </row>
    <row r="158" spans="2:5" ht="15">
      <c r="B158" s="19" t="s">
        <v>2232</v>
      </c>
      <c r="C158" s="12">
        <v>10</v>
      </c>
      <c r="D158" s="12">
        <v>55</v>
      </c>
      <c r="E158" s="12">
        <v>3</v>
      </c>
    </row>
    <row r="159" spans="2:5" ht="15">
      <c r="B159" s="19" t="s">
        <v>2233</v>
      </c>
      <c r="C159" s="12">
        <v>10</v>
      </c>
      <c r="D159" s="12">
        <v>70</v>
      </c>
      <c r="E159" s="12">
        <v>4</v>
      </c>
    </row>
    <row r="160" spans="2:5" ht="15">
      <c r="B160" s="19" t="s">
        <v>2234</v>
      </c>
      <c r="C160" s="12">
        <v>10</v>
      </c>
      <c r="D160" s="12">
        <v>85</v>
      </c>
      <c r="E160" s="12">
        <v>5.5</v>
      </c>
    </row>
    <row r="161" spans="2:5" ht="15">
      <c r="B161" s="19" t="s">
        <v>2235</v>
      </c>
      <c r="C161" s="12">
        <v>10</v>
      </c>
      <c r="D161" s="12">
        <v>95</v>
      </c>
      <c r="E161" s="12">
        <v>5.5</v>
      </c>
    </row>
    <row r="162" spans="2:5" ht="15">
      <c r="B162" s="19" t="s">
        <v>2236</v>
      </c>
      <c r="C162" s="12">
        <v>10</v>
      </c>
      <c r="D162" s="12">
        <v>110</v>
      </c>
      <c r="E162" s="12">
        <v>5.5</v>
      </c>
    </row>
    <row r="163" spans="2:5" ht="15">
      <c r="B163" s="19" t="s">
        <v>2237</v>
      </c>
      <c r="C163" s="12">
        <v>4</v>
      </c>
      <c r="D163" s="12">
        <v>60</v>
      </c>
      <c r="E163" s="12">
        <v>3</v>
      </c>
    </row>
    <row r="164" spans="2:5" ht="15">
      <c r="B164" s="19" t="s">
        <v>2238</v>
      </c>
      <c r="C164" s="12">
        <v>4</v>
      </c>
      <c r="D164" s="12">
        <v>75</v>
      </c>
      <c r="E164" s="12">
        <v>2.2</v>
      </c>
    </row>
    <row r="165" spans="2:5" ht="15">
      <c r="B165" s="19" t="s">
        <v>2239</v>
      </c>
      <c r="C165" s="12">
        <v>4</v>
      </c>
      <c r="D165" s="12">
        <v>80</v>
      </c>
      <c r="E165" s="12">
        <v>3</v>
      </c>
    </row>
    <row r="166" spans="2:5" ht="15">
      <c r="B166" s="19" t="s">
        <v>2240</v>
      </c>
      <c r="C166" s="12">
        <v>4</v>
      </c>
      <c r="D166" s="12">
        <v>100</v>
      </c>
      <c r="E166" s="12">
        <v>3</v>
      </c>
    </row>
    <row r="167" spans="2:5" ht="15">
      <c r="B167" s="19" t="s">
        <v>2241</v>
      </c>
      <c r="C167" s="12">
        <v>4</v>
      </c>
      <c r="D167" s="12">
        <v>125</v>
      </c>
      <c r="E167" s="12">
        <v>3</v>
      </c>
    </row>
    <row r="168" spans="2:5" ht="15">
      <c r="B168" s="19" t="s">
        <v>2242</v>
      </c>
      <c r="C168" s="12">
        <v>4</v>
      </c>
      <c r="D168" s="12">
        <v>125</v>
      </c>
      <c r="E168" s="12">
        <v>3</v>
      </c>
    </row>
    <row r="169" spans="2:5" ht="15">
      <c r="B169" s="19" t="s">
        <v>2243</v>
      </c>
      <c r="C169" s="12">
        <v>4</v>
      </c>
      <c r="D169" s="12">
        <v>135</v>
      </c>
      <c r="E169" s="12">
        <v>3</v>
      </c>
    </row>
    <row r="170" spans="2:5" ht="15">
      <c r="B170" s="19" t="s">
        <v>2245</v>
      </c>
      <c r="C170" s="12">
        <v>4</v>
      </c>
      <c r="D170" s="12">
        <v>160</v>
      </c>
      <c r="E170" s="12">
        <v>4</v>
      </c>
    </row>
    <row r="171" spans="2:5" ht="15">
      <c r="B171" s="19" t="s">
        <v>2244</v>
      </c>
      <c r="C171" s="12">
        <v>4</v>
      </c>
      <c r="D171" s="12">
        <v>160</v>
      </c>
      <c r="E171" s="12">
        <v>4</v>
      </c>
    </row>
    <row r="172" spans="2:5" ht="15">
      <c r="B172" s="19" t="s">
        <v>2246</v>
      </c>
      <c r="C172" s="12">
        <v>4</v>
      </c>
      <c r="D172" s="12">
        <v>180</v>
      </c>
      <c r="E172" s="12">
        <v>5.5</v>
      </c>
    </row>
    <row r="173" spans="2:5" ht="15">
      <c r="B173" s="19" t="s">
        <v>2247</v>
      </c>
      <c r="C173" s="12">
        <v>4</v>
      </c>
      <c r="D173" s="12">
        <v>200</v>
      </c>
      <c r="E173" s="12">
        <v>5.5</v>
      </c>
    </row>
    <row r="174" spans="2:5" ht="15">
      <c r="B174" s="19" t="s">
        <v>2248</v>
      </c>
      <c r="C174" s="12">
        <v>4</v>
      </c>
      <c r="D174" s="12">
        <v>220</v>
      </c>
      <c r="E174" s="12">
        <v>5.5</v>
      </c>
    </row>
    <row r="175" spans="2:5" ht="15">
      <c r="B175" s="19" t="s">
        <v>2249</v>
      </c>
      <c r="C175" s="12">
        <v>6.5</v>
      </c>
      <c r="D175" s="12">
        <v>50</v>
      </c>
      <c r="E175" s="12">
        <v>2.2</v>
      </c>
    </row>
    <row r="176" spans="2:5" ht="15">
      <c r="B176" s="19" t="s">
        <v>2250</v>
      </c>
      <c r="C176" s="12">
        <v>6.5</v>
      </c>
      <c r="D176" s="12">
        <v>65</v>
      </c>
      <c r="E176" s="12">
        <v>2.2</v>
      </c>
    </row>
    <row r="177" spans="2:5" ht="15">
      <c r="B177" s="19" t="s">
        <v>2251</v>
      </c>
      <c r="C177" s="12">
        <v>6.5</v>
      </c>
      <c r="D177" s="12">
        <v>80</v>
      </c>
      <c r="E177" s="12">
        <v>3</v>
      </c>
    </row>
    <row r="178" spans="2:5" ht="15">
      <c r="B178" s="19" t="s">
        <v>2252</v>
      </c>
      <c r="C178" s="12">
        <v>6.5</v>
      </c>
      <c r="D178" s="12">
        <v>80</v>
      </c>
      <c r="E178" s="12">
        <v>3</v>
      </c>
    </row>
    <row r="179" spans="2:5" ht="15">
      <c r="B179" s="19" t="s">
        <v>2253</v>
      </c>
      <c r="C179" s="12">
        <v>6.5</v>
      </c>
      <c r="D179" s="12">
        <v>80</v>
      </c>
      <c r="E179" s="12">
        <v>3</v>
      </c>
    </row>
    <row r="180" spans="2:5" ht="15">
      <c r="B180" s="19" t="s">
        <v>2254</v>
      </c>
      <c r="C180" s="12">
        <v>6.5</v>
      </c>
      <c r="D180" s="12">
        <v>95</v>
      </c>
      <c r="E180" s="12">
        <v>3</v>
      </c>
    </row>
    <row r="181" spans="2:5" ht="15">
      <c r="B181" s="19" t="s">
        <v>2255</v>
      </c>
      <c r="C181" s="12">
        <v>6.5</v>
      </c>
      <c r="D181" s="12">
        <v>100</v>
      </c>
      <c r="E181" s="12">
        <v>3</v>
      </c>
    </row>
    <row r="182" spans="2:5" ht="15">
      <c r="B182" s="19" t="s">
        <v>2256</v>
      </c>
      <c r="C182" s="12">
        <v>6.5</v>
      </c>
      <c r="D182" s="12">
        <v>120</v>
      </c>
      <c r="E182" s="12">
        <v>4</v>
      </c>
    </row>
    <row r="183" spans="2:5" ht="15">
      <c r="B183" s="19" t="s">
        <v>2257</v>
      </c>
      <c r="C183" s="12">
        <v>6.5</v>
      </c>
      <c r="D183" s="12">
        <v>120</v>
      </c>
      <c r="E183" s="12">
        <v>4</v>
      </c>
    </row>
    <row r="184" spans="2:5" ht="15">
      <c r="B184" s="19" t="s">
        <v>2258</v>
      </c>
      <c r="C184" s="12">
        <v>6.5</v>
      </c>
      <c r="D184" s="12">
        <v>140</v>
      </c>
      <c r="E184" s="12">
        <v>4</v>
      </c>
    </row>
    <row r="185" spans="2:5" ht="15">
      <c r="B185" s="19" t="s">
        <v>2259</v>
      </c>
      <c r="C185" s="12">
        <v>6.5</v>
      </c>
      <c r="D185" s="12">
        <v>140</v>
      </c>
      <c r="E185" s="12">
        <v>5.5</v>
      </c>
    </row>
    <row r="186" spans="2:5" ht="15">
      <c r="B186" s="19" t="s">
        <v>2261</v>
      </c>
      <c r="C186" s="12">
        <v>6.5</v>
      </c>
      <c r="D186" s="12">
        <v>170</v>
      </c>
      <c r="E186" s="12">
        <v>5.5</v>
      </c>
    </row>
    <row r="187" spans="2:5" ht="15">
      <c r="B187" s="19" t="s">
        <v>2262</v>
      </c>
      <c r="C187" s="12">
        <v>6.5</v>
      </c>
      <c r="D187" s="12">
        <v>200</v>
      </c>
      <c r="E187" s="12">
        <v>6.3</v>
      </c>
    </row>
    <row r="188" spans="2:5" ht="15">
      <c r="B188" s="19" t="s">
        <v>2260</v>
      </c>
      <c r="C188" s="12">
        <v>10</v>
      </c>
      <c r="D188" s="12">
        <v>50</v>
      </c>
      <c r="E188" s="12">
        <v>3</v>
      </c>
    </row>
    <row r="189" spans="2:5" ht="15">
      <c r="B189" s="19" t="s">
        <v>2263</v>
      </c>
      <c r="C189" s="12">
        <v>10</v>
      </c>
      <c r="D189" s="12">
        <v>65</v>
      </c>
      <c r="E189" s="12">
        <v>3</v>
      </c>
    </row>
    <row r="190" spans="2:5" ht="15">
      <c r="B190" s="19" t="s">
        <v>2264</v>
      </c>
      <c r="C190" s="12">
        <v>10</v>
      </c>
      <c r="D190" s="12">
        <v>80</v>
      </c>
      <c r="E190" s="12">
        <v>4</v>
      </c>
    </row>
    <row r="191" spans="2:5" ht="15">
      <c r="B191" s="19" t="s">
        <v>2265</v>
      </c>
      <c r="C191" s="12">
        <v>10</v>
      </c>
      <c r="D191" s="12">
        <v>95</v>
      </c>
      <c r="E191" s="12">
        <v>5.5</v>
      </c>
    </row>
    <row r="192" spans="2:5" ht="15">
      <c r="B192" s="19" t="s">
        <v>2266</v>
      </c>
      <c r="C192" s="12">
        <v>10</v>
      </c>
      <c r="D192" s="12">
        <v>125</v>
      </c>
      <c r="E192" s="12">
        <v>6.3</v>
      </c>
    </row>
    <row r="193" spans="2:5" ht="15">
      <c r="B193" s="19" t="s">
        <v>2267</v>
      </c>
      <c r="C193" s="12">
        <v>10</v>
      </c>
      <c r="D193" s="12">
        <v>140</v>
      </c>
      <c r="E193" s="12">
        <v>7.5</v>
      </c>
    </row>
    <row r="194" spans="2:5" ht="15">
      <c r="B194" s="19" t="s">
        <v>2268</v>
      </c>
      <c r="C194" s="12">
        <v>4</v>
      </c>
      <c r="D194" s="12">
        <v>70</v>
      </c>
      <c r="E194" s="12">
        <v>2.2</v>
      </c>
    </row>
    <row r="195" spans="2:5" ht="15">
      <c r="B195" s="19" t="s">
        <v>2269</v>
      </c>
      <c r="C195" s="12">
        <v>4</v>
      </c>
      <c r="D195" s="12">
        <v>80</v>
      </c>
      <c r="E195" s="12">
        <v>3</v>
      </c>
    </row>
    <row r="196" spans="2:5" ht="15">
      <c r="B196" s="19" t="s">
        <v>2270</v>
      </c>
      <c r="C196" s="12">
        <v>4</v>
      </c>
      <c r="D196" s="12">
        <v>100</v>
      </c>
      <c r="E196" s="12">
        <v>3</v>
      </c>
    </row>
    <row r="197" spans="2:5" ht="15">
      <c r="B197" s="19" t="s">
        <v>2271</v>
      </c>
      <c r="C197" s="12">
        <v>4</v>
      </c>
      <c r="D197" s="12">
        <v>100</v>
      </c>
      <c r="E197" s="12">
        <v>3</v>
      </c>
    </row>
    <row r="198" spans="2:5" ht="15">
      <c r="B198" s="19" t="s">
        <v>2272</v>
      </c>
      <c r="C198" s="12">
        <v>4</v>
      </c>
      <c r="D198" s="12">
        <v>130</v>
      </c>
      <c r="E198" s="12">
        <v>4</v>
      </c>
    </row>
    <row r="199" spans="2:5" ht="15">
      <c r="B199" s="19" t="s">
        <v>2273</v>
      </c>
      <c r="C199" s="12">
        <v>4</v>
      </c>
      <c r="D199" s="12">
        <v>130</v>
      </c>
      <c r="E199" s="12">
        <v>3</v>
      </c>
    </row>
    <row r="200" spans="2:5" ht="15">
      <c r="B200" s="19" t="s">
        <v>2274</v>
      </c>
      <c r="C200" s="12">
        <v>4</v>
      </c>
      <c r="D200" s="12">
        <v>140</v>
      </c>
      <c r="E200" s="12">
        <v>4</v>
      </c>
    </row>
    <row r="201" spans="2:5" ht="15">
      <c r="B201" s="19" t="s">
        <v>2275</v>
      </c>
      <c r="C201" s="12">
        <v>4</v>
      </c>
      <c r="D201" s="12">
        <v>160</v>
      </c>
      <c r="E201" s="12">
        <v>4</v>
      </c>
    </row>
    <row r="202" spans="2:5" ht="15">
      <c r="B202" s="19" t="s">
        <v>2276</v>
      </c>
      <c r="C202" s="12">
        <v>4</v>
      </c>
      <c r="D202" s="12">
        <v>160</v>
      </c>
      <c r="E202" s="12">
        <v>4</v>
      </c>
    </row>
    <row r="203" spans="2:5" ht="15">
      <c r="B203" s="19" t="s">
        <v>2277</v>
      </c>
      <c r="C203" s="12">
        <v>4</v>
      </c>
      <c r="D203" s="12">
        <v>190</v>
      </c>
      <c r="E203" s="12">
        <v>4</v>
      </c>
    </row>
    <row r="204" spans="2:5" ht="15">
      <c r="B204" s="19" t="s">
        <v>2278</v>
      </c>
      <c r="C204" s="12">
        <v>4</v>
      </c>
      <c r="D204" s="12">
        <v>190</v>
      </c>
      <c r="E204" s="12">
        <v>4</v>
      </c>
    </row>
    <row r="205" spans="2:5" ht="15">
      <c r="B205" s="19" t="s">
        <v>2279</v>
      </c>
      <c r="C205" s="12">
        <v>6.5</v>
      </c>
      <c r="D205" s="12">
        <v>35</v>
      </c>
      <c r="E205" s="12">
        <v>2.2</v>
      </c>
    </row>
    <row r="206" spans="2:5" ht="15">
      <c r="B206" s="19" t="s">
        <v>2280</v>
      </c>
      <c r="C206" s="12">
        <v>6.5</v>
      </c>
      <c r="D206" s="12">
        <v>60</v>
      </c>
      <c r="E206" s="12">
        <v>2.2</v>
      </c>
    </row>
    <row r="207" spans="2:5" ht="15">
      <c r="B207" s="19" t="s">
        <v>2281</v>
      </c>
      <c r="C207" s="12">
        <v>6.5</v>
      </c>
      <c r="D207" s="12">
        <v>60</v>
      </c>
      <c r="E207" s="12">
        <v>2.2</v>
      </c>
    </row>
    <row r="208" spans="2:5" ht="15">
      <c r="B208" s="19" t="s">
        <v>2282</v>
      </c>
      <c r="C208" s="12">
        <v>6.5</v>
      </c>
      <c r="D208" s="12">
        <v>75</v>
      </c>
      <c r="E208" s="12">
        <v>3</v>
      </c>
    </row>
    <row r="209" spans="2:5" ht="15">
      <c r="B209" s="19" t="s">
        <v>2283</v>
      </c>
      <c r="C209" s="12">
        <v>6.5</v>
      </c>
      <c r="D209" s="12">
        <v>85</v>
      </c>
      <c r="E209" s="12">
        <v>3</v>
      </c>
    </row>
    <row r="210" spans="2:5" ht="15">
      <c r="B210" s="19" t="s">
        <v>2365</v>
      </c>
      <c r="C210" s="12">
        <v>6.5</v>
      </c>
      <c r="D210" s="12">
        <v>90</v>
      </c>
      <c r="E210" s="12">
        <v>3</v>
      </c>
    </row>
    <row r="211" spans="2:5" ht="15">
      <c r="B211" s="19" t="s">
        <v>2284</v>
      </c>
      <c r="C211" s="12">
        <v>6.5</v>
      </c>
      <c r="D211" s="12">
        <v>105</v>
      </c>
      <c r="E211" s="12">
        <v>4</v>
      </c>
    </row>
    <row r="212" spans="2:5" ht="19.5" customHeight="1">
      <c r="B212" s="19" t="s">
        <v>2285</v>
      </c>
      <c r="C212" s="12">
        <v>6.5</v>
      </c>
      <c r="D212" s="12">
        <v>105</v>
      </c>
      <c r="E212" s="12">
        <v>4</v>
      </c>
    </row>
    <row r="213" spans="2:5" ht="15">
      <c r="B213" s="19" t="s">
        <v>2286</v>
      </c>
      <c r="C213" s="12">
        <v>6.5</v>
      </c>
      <c r="D213" s="12">
        <v>120</v>
      </c>
      <c r="E213" s="12">
        <v>4</v>
      </c>
    </row>
    <row r="214" spans="2:5" ht="15">
      <c r="B214" s="19" t="s">
        <v>2287</v>
      </c>
      <c r="C214" s="12">
        <v>6.5</v>
      </c>
      <c r="D214" s="12">
        <v>125</v>
      </c>
      <c r="E214" s="12">
        <v>4</v>
      </c>
    </row>
    <row r="215" spans="2:5" ht="15">
      <c r="B215" s="19" t="s">
        <v>2288</v>
      </c>
      <c r="C215" s="12">
        <v>6.5</v>
      </c>
      <c r="D215" s="12">
        <v>140</v>
      </c>
      <c r="E215" s="12">
        <v>5.5</v>
      </c>
    </row>
    <row r="216" spans="2:5" ht="15">
      <c r="B216" s="19" t="s">
        <v>2289</v>
      </c>
      <c r="C216" s="12">
        <v>6.5</v>
      </c>
      <c r="D216" s="12">
        <v>140</v>
      </c>
      <c r="E216" s="12">
        <v>5.5</v>
      </c>
    </row>
    <row r="217" spans="2:5" ht="15">
      <c r="B217" s="19" t="s">
        <v>2290</v>
      </c>
      <c r="C217" s="12">
        <v>6.5</v>
      </c>
      <c r="D217" s="12">
        <v>160</v>
      </c>
      <c r="E217" s="12">
        <v>6.3</v>
      </c>
    </row>
    <row r="218" spans="2:5" ht="15">
      <c r="B218" s="19" t="s">
        <v>2291</v>
      </c>
      <c r="C218" s="12">
        <v>6.5</v>
      </c>
      <c r="D218" s="12">
        <v>160</v>
      </c>
      <c r="E218" s="12">
        <v>5.5</v>
      </c>
    </row>
    <row r="219" spans="2:5" ht="15">
      <c r="B219" s="19" t="s">
        <v>2292</v>
      </c>
      <c r="C219" s="12">
        <v>6.5</v>
      </c>
      <c r="D219" s="12">
        <v>180</v>
      </c>
      <c r="E219" s="12">
        <v>6.3</v>
      </c>
    </row>
    <row r="220" spans="2:5" ht="15">
      <c r="B220" s="19" t="s">
        <v>2293</v>
      </c>
      <c r="C220" s="12">
        <v>6.5</v>
      </c>
      <c r="D220" s="12">
        <v>185</v>
      </c>
      <c r="E220" s="12">
        <v>7.5</v>
      </c>
    </row>
    <row r="221" spans="2:5" ht="15">
      <c r="B221" s="19" t="s">
        <v>2294</v>
      </c>
      <c r="C221" s="12">
        <v>6.5</v>
      </c>
      <c r="D221" s="12">
        <v>190</v>
      </c>
      <c r="E221" s="12">
        <v>6.3</v>
      </c>
    </row>
    <row r="222" spans="2:5" ht="15">
      <c r="B222" s="19" t="s">
        <v>2295</v>
      </c>
      <c r="C222" s="12">
        <v>6.5</v>
      </c>
      <c r="D222" s="12">
        <v>225</v>
      </c>
      <c r="E222" s="12">
        <v>7.5</v>
      </c>
    </row>
    <row r="223" spans="2:5" ht="15">
      <c r="B223" s="19" t="s">
        <v>2296</v>
      </c>
      <c r="C223" s="12">
        <v>6.5</v>
      </c>
      <c r="D223" s="12">
        <v>225</v>
      </c>
      <c r="E223" s="12">
        <v>7.5</v>
      </c>
    </row>
    <row r="224" spans="2:5" ht="15">
      <c r="B224" s="19" t="s">
        <v>2297</v>
      </c>
      <c r="C224" s="12">
        <v>6.5</v>
      </c>
      <c r="D224" s="12">
        <v>250</v>
      </c>
      <c r="E224" s="12">
        <v>7.5</v>
      </c>
    </row>
    <row r="225" spans="2:5" ht="15">
      <c r="B225" s="19" t="s">
        <v>2298</v>
      </c>
      <c r="C225" s="12">
        <v>6.5</v>
      </c>
      <c r="D225" s="12">
        <v>275</v>
      </c>
      <c r="E225" s="12">
        <v>7.5</v>
      </c>
    </row>
    <row r="226" spans="2:5" ht="15">
      <c r="B226" s="19" t="s">
        <v>2299</v>
      </c>
      <c r="C226" s="12">
        <v>6.5</v>
      </c>
      <c r="D226" s="12">
        <v>300</v>
      </c>
      <c r="E226" s="12">
        <v>11</v>
      </c>
    </row>
    <row r="227" spans="2:5" ht="15">
      <c r="B227" s="19" t="s">
        <v>2300</v>
      </c>
      <c r="C227" s="12">
        <v>6.5</v>
      </c>
      <c r="D227" s="12">
        <v>325</v>
      </c>
      <c r="E227" s="12">
        <v>11</v>
      </c>
    </row>
    <row r="228" spans="2:5" ht="15">
      <c r="B228" s="19" t="s">
        <v>2301</v>
      </c>
      <c r="C228" s="12">
        <v>10</v>
      </c>
      <c r="D228" s="12">
        <v>50</v>
      </c>
      <c r="E228" s="12">
        <v>2.2</v>
      </c>
    </row>
    <row r="229" spans="2:5" ht="15">
      <c r="B229" s="19" t="s">
        <v>2302</v>
      </c>
      <c r="C229" s="12">
        <v>10</v>
      </c>
      <c r="D229" s="12">
        <v>50</v>
      </c>
      <c r="E229" s="12">
        <v>3</v>
      </c>
    </row>
    <row r="230" spans="2:5" ht="15">
      <c r="B230" s="19" t="s">
        <v>2303</v>
      </c>
      <c r="C230" s="12">
        <v>10</v>
      </c>
      <c r="D230" s="12">
        <v>60</v>
      </c>
      <c r="E230" s="12">
        <v>3</v>
      </c>
    </row>
    <row r="231" spans="2:5" ht="15">
      <c r="B231" s="19" t="s">
        <v>2304</v>
      </c>
      <c r="C231" s="12">
        <v>10</v>
      </c>
      <c r="D231" s="12">
        <v>70</v>
      </c>
      <c r="E231" s="12">
        <v>3</v>
      </c>
    </row>
    <row r="232" spans="2:5" ht="15">
      <c r="B232" s="19" t="s">
        <v>2305</v>
      </c>
      <c r="C232" s="12">
        <v>10</v>
      </c>
      <c r="D232" s="12">
        <v>80</v>
      </c>
      <c r="E232" s="12">
        <v>4</v>
      </c>
    </row>
    <row r="233" spans="2:5" ht="15">
      <c r="B233" s="19" t="s">
        <v>2306</v>
      </c>
      <c r="C233" s="12">
        <v>10</v>
      </c>
      <c r="D233" s="12">
        <v>80</v>
      </c>
      <c r="E233" s="12">
        <v>4</v>
      </c>
    </row>
    <row r="234" spans="2:5" ht="15">
      <c r="B234" s="19" t="s">
        <v>2307</v>
      </c>
      <c r="C234" s="12">
        <v>10</v>
      </c>
      <c r="D234" s="12">
        <v>90</v>
      </c>
      <c r="E234" s="12">
        <v>4</v>
      </c>
    </row>
    <row r="235" spans="2:5" ht="15">
      <c r="B235" s="19" t="s">
        <v>2308</v>
      </c>
      <c r="C235" s="12">
        <v>10</v>
      </c>
      <c r="D235" s="12">
        <v>110</v>
      </c>
      <c r="E235" s="12">
        <v>5.5</v>
      </c>
    </row>
    <row r="236" spans="2:5" ht="15">
      <c r="B236" s="19" t="s">
        <v>2309</v>
      </c>
      <c r="C236" s="12">
        <v>10</v>
      </c>
      <c r="D236" s="12">
        <v>110</v>
      </c>
      <c r="E236" s="12">
        <v>5.5</v>
      </c>
    </row>
    <row r="237" spans="2:5" ht="15">
      <c r="B237" s="19" t="s">
        <v>2310</v>
      </c>
      <c r="C237" s="12">
        <v>10</v>
      </c>
      <c r="D237" s="12">
        <v>120</v>
      </c>
      <c r="E237" s="12">
        <v>5.5</v>
      </c>
    </row>
    <row r="238" spans="2:5" ht="15">
      <c r="B238" s="19" t="s">
        <v>2311</v>
      </c>
      <c r="C238" s="12">
        <v>10</v>
      </c>
      <c r="D238" s="12">
        <v>120</v>
      </c>
      <c r="E238" s="12">
        <v>5.5</v>
      </c>
    </row>
    <row r="239" spans="2:5" ht="15">
      <c r="B239" s="19" t="s">
        <v>2312</v>
      </c>
      <c r="C239" s="12">
        <v>10</v>
      </c>
      <c r="D239" s="12">
        <v>140</v>
      </c>
      <c r="E239" s="12">
        <v>6.3</v>
      </c>
    </row>
    <row r="240" spans="2:5" ht="15">
      <c r="B240" s="19" t="s">
        <v>2313</v>
      </c>
      <c r="C240" s="12">
        <v>10</v>
      </c>
      <c r="D240" s="12">
        <v>140</v>
      </c>
      <c r="E240" s="12">
        <v>6.3</v>
      </c>
    </row>
    <row r="241" spans="2:5" ht="15">
      <c r="B241" s="19" t="s">
        <v>2314</v>
      </c>
      <c r="C241" s="12">
        <v>10</v>
      </c>
      <c r="D241" s="12">
        <v>160</v>
      </c>
      <c r="E241" s="12">
        <v>7.5</v>
      </c>
    </row>
    <row r="242" spans="2:5" ht="15">
      <c r="B242" s="19" t="s">
        <v>2315</v>
      </c>
      <c r="C242" s="12">
        <v>10</v>
      </c>
      <c r="D242" s="12">
        <v>160</v>
      </c>
      <c r="E242" s="12">
        <v>7.5</v>
      </c>
    </row>
    <row r="243" spans="2:5" ht="15">
      <c r="B243" s="19" t="s">
        <v>2316</v>
      </c>
      <c r="C243" s="12">
        <v>10</v>
      </c>
      <c r="D243" s="12">
        <v>180</v>
      </c>
      <c r="E243" s="12">
        <v>7.5</v>
      </c>
    </row>
    <row r="244" spans="2:5" ht="15">
      <c r="B244" s="19" t="s">
        <v>2317</v>
      </c>
      <c r="C244" s="12">
        <v>10</v>
      </c>
      <c r="D244" s="12">
        <v>185</v>
      </c>
      <c r="E244" s="12">
        <v>8</v>
      </c>
    </row>
    <row r="245" spans="2:5" ht="15">
      <c r="B245" s="19" t="s">
        <v>2318</v>
      </c>
      <c r="C245" s="12">
        <v>10</v>
      </c>
      <c r="D245" s="12">
        <v>200</v>
      </c>
      <c r="E245" s="12">
        <v>9</v>
      </c>
    </row>
    <row r="246" spans="2:5" ht="15">
      <c r="B246" s="19" t="s">
        <v>2319</v>
      </c>
      <c r="C246" s="12">
        <v>10</v>
      </c>
      <c r="D246" s="12">
        <v>230</v>
      </c>
      <c r="E246" s="12">
        <v>11</v>
      </c>
    </row>
    <row r="247" spans="2:5" ht="15">
      <c r="B247" s="19" t="s">
        <v>2320</v>
      </c>
      <c r="C247" s="12">
        <v>10</v>
      </c>
      <c r="D247" s="12">
        <v>235</v>
      </c>
      <c r="E247" s="12">
        <v>11</v>
      </c>
    </row>
    <row r="248" spans="2:5" ht="15">
      <c r="B248" s="19" t="s">
        <v>2321</v>
      </c>
      <c r="C248" s="12">
        <v>10</v>
      </c>
      <c r="D248" s="12">
        <v>260</v>
      </c>
      <c r="E248" s="12">
        <v>11</v>
      </c>
    </row>
    <row r="249" spans="2:5" ht="15">
      <c r="B249" s="19" t="s">
        <v>2322</v>
      </c>
      <c r="C249" s="12">
        <v>10</v>
      </c>
      <c r="D249" s="12">
        <v>290</v>
      </c>
      <c r="E249" s="12">
        <v>13</v>
      </c>
    </row>
    <row r="250" spans="2:5" ht="15">
      <c r="B250" s="19" t="s">
        <v>2323</v>
      </c>
      <c r="C250" s="12">
        <v>10</v>
      </c>
      <c r="D250" s="12">
        <v>350</v>
      </c>
      <c r="E250" s="12">
        <v>13</v>
      </c>
    </row>
    <row r="251" spans="2:5" ht="15">
      <c r="B251" s="19" t="s">
        <v>2324</v>
      </c>
      <c r="C251" s="12">
        <v>16</v>
      </c>
      <c r="D251" s="12">
        <v>50</v>
      </c>
      <c r="E251" s="12">
        <v>3</v>
      </c>
    </row>
    <row r="252" spans="2:5" ht="15">
      <c r="B252" s="19" t="s">
        <v>2325</v>
      </c>
      <c r="C252" s="12">
        <v>16</v>
      </c>
      <c r="D252" s="12">
        <v>50</v>
      </c>
      <c r="E252" s="12">
        <v>4</v>
      </c>
    </row>
    <row r="253" spans="2:5" ht="15">
      <c r="B253" s="19" t="s">
        <v>2326</v>
      </c>
      <c r="C253" s="12">
        <v>16</v>
      </c>
      <c r="D253" s="12">
        <v>60</v>
      </c>
      <c r="E253" s="12">
        <v>4</v>
      </c>
    </row>
    <row r="254" spans="2:5" ht="15">
      <c r="B254" s="19" t="s">
        <v>2327</v>
      </c>
      <c r="C254" s="12">
        <v>16</v>
      </c>
      <c r="D254" s="12">
        <v>70</v>
      </c>
      <c r="E254" s="12">
        <v>5.5</v>
      </c>
    </row>
    <row r="255" spans="2:5" ht="15">
      <c r="B255" s="19" t="s">
        <v>2328</v>
      </c>
      <c r="C255" s="12">
        <v>16</v>
      </c>
      <c r="D255" s="12">
        <v>75</v>
      </c>
      <c r="E255" s="12">
        <v>5.5</v>
      </c>
    </row>
    <row r="256" spans="2:5" ht="15">
      <c r="B256" s="19" t="s">
        <v>2329</v>
      </c>
      <c r="C256" s="12">
        <v>16</v>
      </c>
      <c r="D256" s="12">
        <v>80</v>
      </c>
      <c r="E256" s="12">
        <v>5.5</v>
      </c>
    </row>
    <row r="257" spans="2:5" ht="15">
      <c r="B257" s="19" t="s">
        <v>2330</v>
      </c>
      <c r="C257" s="12">
        <v>16</v>
      </c>
      <c r="D257" s="12">
        <v>90</v>
      </c>
      <c r="E257" s="12">
        <v>6.3</v>
      </c>
    </row>
    <row r="258" spans="2:5" ht="15">
      <c r="B258" s="19" t="s">
        <v>2331</v>
      </c>
      <c r="C258" s="12">
        <v>16</v>
      </c>
      <c r="D258" s="12">
        <v>90</v>
      </c>
      <c r="E258" s="12">
        <v>6.3</v>
      </c>
    </row>
    <row r="259" spans="2:5" ht="15">
      <c r="B259" s="19" t="s">
        <v>2332</v>
      </c>
      <c r="C259" s="12">
        <v>16</v>
      </c>
      <c r="D259" s="12">
        <v>100</v>
      </c>
      <c r="E259" s="12">
        <v>6.3</v>
      </c>
    </row>
    <row r="260" spans="2:5" ht="15">
      <c r="B260" s="19" t="s">
        <v>2333</v>
      </c>
      <c r="C260" s="12">
        <v>16</v>
      </c>
      <c r="D260" s="12">
        <v>110</v>
      </c>
      <c r="E260" s="12">
        <v>7.5</v>
      </c>
    </row>
    <row r="261" spans="2:5" ht="15">
      <c r="B261" s="19" t="s">
        <v>2334</v>
      </c>
      <c r="C261" s="12">
        <v>16</v>
      </c>
      <c r="D261" s="12">
        <v>110</v>
      </c>
      <c r="E261" s="12">
        <v>7.5</v>
      </c>
    </row>
    <row r="262" spans="2:5" ht="15">
      <c r="B262" s="19" t="s">
        <v>2335</v>
      </c>
      <c r="C262" s="12">
        <v>16</v>
      </c>
      <c r="D262" s="12">
        <v>130</v>
      </c>
      <c r="E262" s="12">
        <v>9</v>
      </c>
    </row>
    <row r="263" spans="2:5" ht="15">
      <c r="B263" s="19" t="s">
        <v>2336</v>
      </c>
      <c r="C263" s="12">
        <v>16</v>
      </c>
      <c r="D263" s="12">
        <v>140</v>
      </c>
      <c r="E263" s="12">
        <v>11</v>
      </c>
    </row>
    <row r="264" spans="2:5" ht="15">
      <c r="B264" s="19" t="s">
        <v>2337</v>
      </c>
      <c r="C264" s="12">
        <v>16</v>
      </c>
      <c r="D264" s="12">
        <v>140</v>
      </c>
      <c r="E264" s="12">
        <v>11</v>
      </c>
    </row>
    <row r="265" spans="2:5" ht="15">
      <c r="B265" s="19" t="s">
        <v>2338</v>
      </c>
      <c r="C265" s="12">
        <v>16</v>
      </c>
      <c r="D265" s="12">
        <v>160</v>
      </c>
      <c r="E265" s="12">
        <v>13</v>
      </c>
    </row>
    <row r="266" spans="2:5" ht="15">
      <c r="B266" s="19" t="s">
        <v>2339</v>
      </c>
      <c r="C266" s="12">
        <v>16</v>
      </c>
      <c r="D266" s="12">
        <v>160</v>
      </c>
      <c r="E266" s="12">
        <v>11</v>
      </c>
    </row>
    <row r="267" spans="2:5" ht="15">
      <c r="B267" s="19" t="s">
        <v>2340</v>
      </c>
      <c r="C267" s="12">
        <v>16</v>
      </c>
      <c r="D267" s="12">
        <v>190</v>
      </c>
      <c r="E267" s="12">
        <v>13</v>
      </c>
    </row>
    <row r="268" spans="2:5" ht="15">
      <c r="B268" s="19" t="s">
        <v>2341</v>
      </c>
      <c r="C268" s="12">
        <v>25</v>
      </c>
      <c r="D268" s="12">
        <v>50</v>
      </c>
      <c r="E268" s="12">
        <v>5.5</v>
      </c>
    </row>
    <row r="269" spans="2:5" ht="15">
      <c r="B269" s="19" t="s">
        <v>2342</v>
      </c>
      <c r="C269" s="12">
        <v>25</v>
      </c>
      <c r="D269" s="12">
        <v>60</v>
      </c>
      <c r="E269" s="12">
        <v>6.3</v>
      </c>
    </row>
    <row r="270" spans="2:5" ht="15">
      <c r="B270" s="19" t="s">
        <v>2343</v>
      </c>
      <c r="C270" s="12">
        <v>25</v>
      </c>
      <c r="D270" s="12">
        <v>70</v>
      </c>
      <c r="E270" s="12">
        <v>7.5</v>
      </c>
    </row>
    <row r="271" spans="2:5" ht="15">
      <c r="B271" s="19" t="s">
        <v>2344</v>
      </c>
      <c r="C271" s="12">
        <v>25</v>
      </c>
      <c r="D271" s="12">
        <v>80</v>
      </c>
      <c r="E271" s="12">
        <v>7.5</v>
      </c>
    </row>
    <row r="272" spans="2:5" ht="15">
      <c r="B272" s="19" t="s">
        <v>2345</v>
      </c>
      <c r="C272" s="12">
        <v>25</v>
      </c>
      <c r="D272" s="12">
        <v>90</v>
      </c>
      <c r="E272" s="12">
        <v>9</v>
      </c>
    </row>
    <row r="273" spans="2:5" ht="15">
      <c r="B273" s="19" t="s">
        <v>2346</v>
      </c>
      <c r="C273" s="12">
        <v>25</v>
      </c>
      <c r="D273" s="12">
        <v>100</v>
      </c>
      <c r="E273" s="12">
        <v>11</v>
      </c>
    </row>
    <row r="274" spans="2:5" ht="15">
      <c r="B274" s="19" t="s">
        <v>2347</v>
      </c>
      <c r="C274" s="12">
        <v>25</v>
      </c>
      <c r="D274" s="12">
        <v>120</v>
      </c>
      <c r="E274" s="12">
        <v>11</v>
      </c>
    </row>
    <row r="275" spans="2:5" ht="15">
      <c r="B275" s="19" t="s">
        <v>2348</v>
      </c>
      <c r="C275" s="12">
        <v>16</v>
      </c>
      <c r="D275" s="12">
        <v>80</v>
      </c>
      <c r="E275" s="12">
        <v>5.5</v>
      </c>
    </row>
    <row r="276" spans="2:5" ht="15">
      <c r="B276" s="19" t="s">
        <v>2349</v>
      </c>
      <c r="C276" s="12">
        <v>16</v>
      </c>
      <c r="D276" s="12">
        <v>100</v>
      </c>
      <c r="E276" s="12">
        <v>6.3</v>
      </c>
    </row>
    <row r="277" spans="2:5" ht="15">
      <c r="B277" s="19" t="s">
        <v>2350</v>
      </c>
      <c r="C277" s="12">
        <v>16</v>
      </c>
      <c r="D277" s="12">
        <v>100</v>
      </c>
      <c r="E277" s="12">
        <v>6.3</v>
      </c>
    </row>
    <row r="278" spans="2:5" ht="15">
      <c r="B278" s="19" t="s">
        <v>2351</v>
      </c>
      <c r="C278" s="12">
        <v>16</v>
      </c>
      <c r="D278" s="12">
        <v>120</v>
      </c>
      <c r="E278" s="12">
        <v>7.5</v>
      </c>
    </row>
    <row r="279" spans="2:5" ht="15">
      <c r="B279" s="19" t="s">
        <v>2352</v>
      </c>
      <c r="C279" s="12">
        <v>16</v>
      </c>
      <c r="D279" s="12">
        <v>140</v>
      </c>
      <c r="E279" s="12">
        <v>11</v>
      </c>
    </row>
    <row r="280" spans="2:5" ht="15">
      <c r="B280" s="19" t="s">
        <v>2353</v>
      </c>
      <c r="C280" s="12">
        <v>16</v>
      </c>
      <c r="D280" s="12">
        <v>140</v>
      </c>
      <c r="E280" s="12">
        <v>11</v>
      </c>
    </row>
    <row r="281" spans="2:5" ht="15">
      <c r="B281" s="19" t="s">
        <v>2357</v>
      </c>
      <c r="C281" s="12">
        <v>16</v>
      </c>
      <c r="D281" s="12">
        <v>140</v>
      </c>
      <c r="E281" s="12">
        <v>11</v>
      </c>
    </row>
    <row r="282" spans="2:5" ht="15">
      <c r="B282" s="19" t="s">
        <v>2358</v>
      </c>
      <c r="C282" s="12">
        <v>16</v>
      </c>
      <c r="D282" s="12">
        <v>140</v>
      </c>
      <c r="E282" s="12">
        <v>11</v>
      </c>
    </row>
    <row r="283" spans="2:5" ht="15">
      <c r="B283" s="19" t="s">
        <v>2354</v>
      </c>
      <c r="C283" s="12">
        <v>16</v>
      </c>
      <c r="D283" s="12">
        <v>160</v>
      </c>
      <c r="E283" s="12">
        <v>13</v>
      </c>
    </row>
    <row r="284" spans="2:5" ht="15">
      <c r="B284" s="19" t="s">
        <v>2355</v>
      </c>
      <c r="C284" s="12">
        <v>16</v>
      </c>
      <c r="D284" s="12">
        <v>160</v>
      </c>
      <c r="E284" s="12">
        <v>11</v>
      </c>
    </row>
    <row r="285" spans="2:5" ht="15">
      <c r="B285" s="19" t="s">
        <v>2356</v>
      </c>
      <c r="C285" s="12">
        <v>16</v>
      </c>
      <c r="D285" s="12">
        <v>160</v>
      </c>
      <c r="E285" s="12">
        <v>11</v>
      </c>
    </row>
    <row r="286" spans="2:5" ht="15">
      <c r="B286" s="19" t="s">
        <v>2359</v>
      </c>
      <c r="C286" s="12">
        <v>16</v>
      </c>
      <c r="D286" s="12">
        <v>160</v>
      </c>
      <c r="E286" s="12">
        <v>11</v>
      </c>
    </row>
    <row r="287" spans="2:5" ht="15">
      <c r="B287" s="19" t="s">
        <v>2360</v>
      </c>
      <c r="C287" s="12">
        <v>16</v>
      </c>
      <c r="D287" s="12">
        <v>180</v>
      </c>
      <c r="E287" s="12">
        <v>13</v>
      </c>
    </row>
    <row r="288" spans="2:5" ht="15">
      <c r="B288" s="19" t="s">
        <v>2361</v>
      </c>
      <c r="C288" s="12">
        <v>16</v>
      </c>
      <c r="D288" s="12">
        <v>180</v>
      </c>
      <c r="E288" s="12">
        <v>13</v>
      </c>
    </row>
    <row r="289" spans="2:5" ht="15">
      <c r="B289" s="19" t="s">
        <v>2362</v>
      </c>
      <c r="C289" s="12">
        <v>16</v>
      </c>
      <c r="D289" s="12">
        <v>180</v>
      </c>
      <c r="E289" s="12">
        <v>13</v>
      </c>
    </row>
    <row r="290" spans="2:5" ht="15">
      <c r="B290" s="19" t="s">
        <v>2363</v>
      </c>
      <c r="C290" s="12">
        <v>16</v>
      </c>
      <c r="D290" s="12">
        <v>180</v>
      </c>
      <c r="E290" s="12">
        <v>15</v>
      </c>
    </row>
    <row r="291" spans="2:5" ht="15">
      <c r="B291" s="19" t="s">
        <v>2364</v>
      </c>
      <c r="C291" s="12">
        <v>16</v>
      </c>
      <c r="D291" s="12">
        <v>200</v>
      </c>
      <c r="E291" s="12">
        <v>22</v>
      </c>
    </row>
    <row r="292" spans="2:5" ht="15">
      <c r="B292" s="19" t="s">
        <v>1855</v>
      </c>
      <c r="C292" s="12">
        <v>16</v>
      </c>
      <c r="D292" s="12">
        <v>200</v>
      </c>
      <c r="E292" s="12">
        <v>15</v>
      </c>
    </row>
    <row r="293" spans="2:5" ht="15">
      <c r="B293" s="19" t="s">
        <v>1856</v>
      </c>
      <c r="C293" s="12">
        <v>16</v>
      </c>
      <c r="D293" s="12">
        <v>200</v>
      </c>
      <c r="E293" s="12">
        <v>22</v>
      </c>
    </row>
    <row r="294" spans="2:5" ht="15">
      <c r="B294" s="19" t="s">
        <v>2366</v>
      </c>
      <c r="C294" s="12">
        <v>16</v>
      </c>
      <c r="D294" s="12">
        <v>200</v>
      </c>
      <c r="E294" s="12">
        <v>22</v>
      </c>
    </row>
    <row r="295" spans="2:5" ht="15">
      <c r="B295" s="19" t="s">
        <v>1857</v>
      </c>
      <c r="C295" s="12">
        <v>16</v>
      </c>
      <c r="D295" s="12">
        <v>220</v>
      </c>
      <c r="E295" s="12">
        <v>17</v>
      </c>
    </row>
    <row r="296" spans="2:5" ht="15">
      <c r="B296" s="19" t="s">
        <v>1858</v>
      </c>
      <c r="C296" s="12">
        <v>16</v>
      </c>
      <c r="D296" s="12">
        <v>260</v>
      </c>
      <c r="E296" s="12">
        <v>22</v>
      </c>
    </row>
    <row r="297" spans="2:5" ht="15">
      <c r="B297" s="19" t="s">
        <v>1859</v>
      </c>
      <c r="C297" s="12">
        <v>16</v>
      </c>
      <c r="D297" s="12">
        <v>260</v>
      </c>
      <c r="E297" s="12">
        <v>17</v>
      </c>
    </row>
    <row r="298" spans="2:5" ht="15">
      <c r="B298" s="19" t="s">
        <v>1860</v>
      </c>
      <c r="C298" s="12">
        <v>16</v>
      </c>
      <c r="D298" s="12">
        <v>280</v>
      </c>
      <c r="E298" s="12">
        <v>20</v>
      </c>
    </row>
    <row r="299" spans="2:5" ht="15">
      <c r="B299" s="19" t="s">
        <v>2127</v>
      </c>
      <c r="C299" s="12">
        <v>16</v>
      </c>
      <c r="D299" s="12">
        <v>300</v>
      </c>
      <c r="E299" s="12">
        <v>20</v>
      </c>
    </row>
    <row r="300" spans="2:5" ht="15">
      <c r="B300" s="19" t="s">
        <v>1862</v>
      </c>
      <c r="C300" s="12">
        <v>25</v>
      </c>
      <c r="D300" s="12">
        <v>15</v>
      </c>
      <c r="E300" s="12">
        <v>2.2</v>
      </c>
    </row>
    <row r="301" spans="2:5" ht="15">
      <c r="B301" s="19" t="s">
        <v>1861</v>
      </c>
      <c r="C301" s="12">
        <v>25</v>
      </c>
      <c r="D301" s="12">
        <v>35</v>
      </c>
      <c r="E301" s="12">
        <v>4</v>
      </c>
    </row>
    <row r="302" spans="2:5" ht="15">
      <c r="B302" s="19" t="s">
        <v>1863</v>
      </c>
      <c r="C302" s="12">
        <v>25</v>
      </c>
      <c r="D302" s="12">
        <v>55</v>
      </c>
      <c r="E302" s="12">
        <v>5.5</v>
      </c>
    </row>
    <row r="303" spans="2:5" ht="15">
      <c r="B303" s="19" t="s">
        <v>1864</v>
      </c>
      <c r="C303" s="12">
        <v>25</v>
      </c>
      <c r="D303" s="12">
        <v>55</v>
      </c>
      <c r="E303" s="12">
        <v>5.5</v>
      </c>
    </row>
    <row r="304" spans="2:5" ht="15">
      <c r="B304" s="19" t="s">
        <v>1866</v>
      </c>
      <c r="C304" s="12">
        <v>25</v>
      </c>
      <c r="D304" s="12">
        <v>55</v>
      </c>
      <c r="E304" s="12">
        <v>5.5</v>
      </c>
    </row>
    <row r="305" spans="2:5" ht="15">
      <c r="B305" s="19" t="s">
        <v>1865</v>
      </c>
      <c r="C305" s="12">
        <v>25</v>
      </c>
      <c r="D305" s="12">
        <v>70</v>
      </c>
      <c r="E305" s="12">
        <v>7.5</v>
      </c>
    </row>
    <row r="306" spans="2:5" ht="15">
      <c r="B306" s="19" t="s">
        <v>1867</v>
      </c>
      <c r="C306" s="12">
        <v>25</v>
      </c>
      <c r="D306" s="12">
        <v>70</v>
      </c>
      <c r="E306" s="12">
        <v>7.5</v>
      </c>
    </row>
    <row r="307" spans="2:5" ht="15">
      <c r="B307" s="19" t="s">
        <v>1868</v>
      </c>
      <c r="C307" s="12">
        <v>25</v>
      </c>
      <c r="D307" s="12">
        <v>70</v>
      </c>
      <c r="E307" s="12">
        <v>7.5</v>
      </c>
    </row>
    <row r="308" spans="2:5" ht="15">
      <c r="B308" s="19" t="s">
        <v>1869</v>
      </c>
      <c r="C308" s="12">
        <v>25</v>
      </c>
      <c r="D308" s="12">
        <v>70</v>
      </c>
      <c r="E308" s="12">
        <v>7.5</v>
      </c>
    </row>
    <row r="309" spans="2:5" ht="15">
      <c r="B309" s="19" t="s">
        <v>2367</v>
      </c>
      <c r="C309" s="12">
        <v>25</v>
      </c>
      <c r="D309" s="12">
        <v>70</v>
      </c>
      <c r="E309" s="12">
        <v>7.5</v>
      </c>
    </row>
    <row r="310" spans="2:5" ht="15">
      <c r="B310" s="19" t="s">
        <v>1870</v>
      </c>
      <c r="C310" s="12">
        <v>25</v>
      </c>
      <c r="D310" s="12">
        <v>90</v>
      </c>
      <c r="E310" s="12">
        <v>9</v>
      </c>
    </row>
    <row r="311" spans="2:5" ht="15">
      <c r="B311" s="19" t="s">
        <v>1871</v>
      </c>
      <c r="C311" s="12">
        <v>25</v>
      </c>
      <c r="D311" s="12">
        <v>100</v>
      </c>
      <c r="E311" s="12">
        <v>11</v>
      </c>
    </row>
    <row r="312" spans="2:5" ht="15">
      <c r="B312" s="19" t="s">
        <v>1872</v>
      </c>
      <c r="C312" s="12">
        <v>25</v>
      </c>
      <c r="D312" s="12">
        <v>100</v>
      </c>
      <c r="E312" s="12">
        <v>11</v>
      </c>
    </row>
    <row r="313" spans="2:5" ht="15">
      <c r="B313" s="19" t="s">
        <v>1873</v>
      </c>
      <c r="C313" s="12">
        <v>25</v>
      </c>
      <c r="D313" s="12">
        <v>100</v>
      </c>
      <c r="E313" s="12">
        <v>11</v>
      </c>
    </row>
    <row r="314" spans="2:5" ht="15">
      <c r="B314" s="19" t="s">
        <v>2368</v>
      </c>
      <c r="C314" s="12">
        <v>25</v>
      </c>
      <c r="D314" s="12">
        <v>100</v>
      </c>
      <c r="E314" s="12">
        <v>11</v>
      </c>
    </row>
    <row r="315" spans="2:5" ht="15">
      <c r="B315" s="19" t="s">
        <v>1874</v>
      </c>
      <c r="C315" s="12">
        <v>25</v>
      </c>
      <c r="D315" s="12">
        <v>110</v>
      </c>
      <c r="E315" s="12">
        <v>11</v>
      </c>
    </row>
    <row r="316" spans="2:5" ht="15">
      <c r="B316" s="19" t="s">
        <v>1875</v>
      </c>
      <c r="C316" s="12">
        <v>25</v>
      </c>
      <c r="D316" s="12">
        <v>125</v>
      </c>
      <c r="E316" s="12">
        <v>13</v>
      </c>
    </row>
    <row r="317" spans="2:5" ht="15">
      <c r="B317" s="19" t="s">
        <v>1876</v>
      </c>
      <c r="C317" s="12">
        <v>25</v>
      </c>
      <c r="D317" s="12">
        <v>125</v>
      </c>
      <c r="E317" s="12">
        <v>13</v>
      </c>
    </row>
    <row r="318" spans="2:5" ht="15">
      <c r="B318" s="19" t="s">
        <v>1877</v>
      </c>
      <c r="C318" s="12">
        <v>25</v>
      </c>
      <c r="D318" s="12">
        <v>125</v>
      </c>
      <c r="E318" s="12">
        <v>15</v>
      </c>
    </row>
    <row r="319" spans="2:5" ht="15">
      <c r="B319" s="19" t="s">
        <v>1878</v>
      </c>
      <c r="C319" s="12">
        <v>25</v>
      </c>
      <c r="D319" s="12">
        <v>125</v>
      </c>
      <c r="E319" s="12">
        <v>15</v>
      </c>
    </row>
    <row r="320" spans="2:5" ht="15">
      <c r="B320" s="19" t="s">
        <v>2369</v>
      </c>
      <c r="C320" s="12">
        <v>25</v>
      </c>
      <c r="D320" s="12">
        <v>125</v>
      </c>
      <c r="E320" s="12">
        <v>13</v>
      </c>
    </row>
    <row r="321" spans="2:5" ht="15">
      <c r="B321" s="19" t="s">
        <v>1879</v>
      </c>
      <c r="C321" s="12">
        <v>25</v>
      </c>
      <c r="D321" s="12">
        <v>150</v>
      </c>
      <c r="E321" s="12">
        <v>16</v>
      </c>
    </row>
    <row r="322" spans="2:5" ht="15">
      <c r="B322" s="19" t="s">
        <v>1880</v>
      </c>
      <c r="C322" s="12">
        <v>25</v>
      </c>
      <c r="D322" s="12">
        <v>150</v>
      </c>
      <c r="E322" s="12">
        <v>16</v>
      </c>
    </row>
    <row r="323" spans="2:5" ht="15">
      <c r="B323" s="19" t="s">
        <v>2370</v>
      </c>
      <c r="C323" s="12">
        <v>25</v>
      </c>
      <c r="D323" s="12">
        <v>150</v>
      </c>
      <c r="E323" s="12">
        <v>160</v>
      </c>
    </row>
    <row r="324" spans="2:5" ht="15">
      <c r="B324" s="19" t="s">
        <v>1881</v>
      </c>
      <c r="C324" s="12">
        <v>25</v>
      </c>
      <c r="D324" s="12">
        <v>150</v>
      </c>
      <c r="E324" s="12">
        <v>15</v>
      </c>
    </row>
    <row r="325" spans="2:5" ht="15">
      <c r="B325" s="19" t="s">
        <v>1882</v>
      </c>
      <c r="C325" s="12">
        <v>25</v>
      </c>
      <c r="D325" s="12">
        <v>150</v>
      </c>
      <c r="E325" s="12">
        <v>15</v>
      </c>
    </row>
    <row r="326" spans="2:5" ht="15">
      <c r="B326" s="19" t="s">
        <v>1883</v>
      </c>
      <c r="C326" s="12">
        <v>25</v>
      </c>
      <c r="D326" s="12">
        <v>160</v>
      </c>
      <c r="E326" s="12">
        <v>20</v>
      </c>
    </row>
    <row r="327" spans="2:5" ht="15">
      <c r="B327" s="19" t="s">
        <v>1884</v>
      </c>
      <c r="C327" s="12">
        <v>25</v>
      </c>
      <c r="D327" s="12">
        <v>180</v>
      </c>
      <c r="E327" s="12">
        <v>18.5</v>
      </c>
    </row>
    <row r="328" spans="2:5" ht="15">
      <c r="B328" s="19" t="s">
        <v>1885</v>
      </c>
      <c r="C328" s="12">
        <v>25</v>
      </c>
      <c r="D328" s="12">
        <v>180</v>
      </c>
      <c r="E328" s="12">
        <v>18.5</v>
      </c>
    </row>
    <row r="329" spans="2:5" ht="15">
      <c r="B329" s="19" t="s">
        <v>2371</v>
      </c>
      <c r="C329" s="12">
        <v>25</v>
      </c>
      <c r="D329" s="12">
        <v>180</v>
      </c>
      <c r="E329" s="12">
        <v>18.5</v>
      </c>
    </row>
    <row r="330" spans="2:5" ht="15">
      <c r="B330" s="19" t="s">
        <v>1886</v>
      </c>
      <c r="C330" s="12">
        <v>25</v>
      </c>
      <c r="D330" s="12">
        <v>180</v>
      </c>
      <c r="E330" s="12">
        <v>20</v>
      </c>
    </row>
    <row r="331" spans="2:5" ht="15">
      <c r="B331" s="19" t="s">
        <v>1887</v>
      </c>
      <c r="C331" s="12">
        <v>25</v>
      </c>
      <c r="D331" s="12">
        <v>180</v>
      </c>
      <c r="E331" s="12">
        <v>20</v>
      </c>
    </row>
    <row r="332" spans="2:5" ht="15">
      <c r="B332" s="19" t="s">
        <v>1888</v>
      </c>
      <c r="C332" s="12">
        <v>25</v>
      </c>
      <c r="D332" s="12">
        <v>200</v>
      </c>
      <c r="E332" s="12">
        <v>20</v>
      </c>
    </row>
    <row r="333" spans="2:5" ht="15">
      <c r="B333" s="19" t="s">
        <v>1889</v>
      </c>
      <c r="C333" s="12">
        <v>25</v>
      </c>
      <c r="D333" s="12">
        <v>230</v>
      </c>
      <c r="E333" s="12">
        <v>22</v>
      </c>
    </row>
    <row r="334" spans="2:5" ht="15">
      <c r="B334" s="19" t="s">
        <v>1890</v>
      </c>
      <c r="C334" s="12">
        <v>25</v>
      </c>
      <c r="D334" s="12">
        <v>230</v>
      </c>
      <c r="E334" s="12">
        <v>22</v>
      </c>
    </row>
    <row r="335" spans="2:5" ht="15">
      <c r="B335" s="19" t="s">
        <v>2372</v>
      </c>
      <c r="C335" s="12">
        <v>25</v>
      </c>
      <c r="D335" s="12">
        <v>230</v>
      </c>
      <c r="E335" s="12">
        <v>22</v>
      </c>
    </row>
    <row r="336" spans="2:5" ht="15">
      <c r="B336" s="19" t="s">
        <v>1891</v>
      </c>
      <c r="C336" s="12">
        <v>25</v>
      </c>
      <c r="D336" s="12">
        <v>230</v>
      </c>
      <c r="E336" s="12">
        <v>32</v>
      </c>
    </row>
    <row r="337" spans="2:5" ht="15">
      <c r="B337" s="19" t="s">
        <v>1892</v>
      </c>
      <c r="C337" s="12">
        <v>25</v>
      </c>
      <c r="D337" s="12">
        <v>230</v>
      </c>
      <c r="E337" s="12">
        <v>32</v>
      </c>
    </row>
    <row r="338" spans="2:5" ht="15">
      <c r="B338" s="19" t="s">
        <v>1893</v>
      </c>
      <c r="C338" s="12">
        <v>25</v>
      </c>
      <c r="D338" s="12">
        <v>250</v>
      </c>
      <c r="E338" s="12">
        <v>32</v>
      </c>
    </row>
    <row r="339" spans="2:5" ht="15">
      <c r="B339" s="19" t="s">
        <v>1894</v>
      </c>
      <c r="C339" s="12">
        <v>25</v>
      </c>
      <c r="D339" s="12">
        <v>270</v>
      </c>
      <c r="E339" s="12">
        <v>32</v>
      </c>
    </row>
    <row r="340" spans="2:5" ht="15">
      <c r="B340" s="19" t="s">
        <v>1895</v>
      </c>
      <c r="C340" s="12">
        <v>25</v>
      </c>
      <c r="D340" s="12">
        <v>300</v>
      </c>
      <c r="E340" s="12">
        <v>32</v>
      </c>
    </row>
    <row r="341" spans="2:5" ht="15">
      <c r="B341" s="19" t="s">
        <v>1896</v>
      </c>
      <c r="C341" s="12">
        <v>25</v>
      </c>
      <c r="D341" s="12">
        <v>300</v>
      </c>
      <c r="E341" s="12">
        <v>32</v>
      </c>
    </row>
    <row r="342" spans="2:5" ht="15">
      <c r="B342" s="19" t="s">
        <v>1897</v>
      </c>
      <c r="C342" s="12">
        <v>25</v>
      </c>
      <c r="D342" s="12">
        <v>300</v>
      </c>
      <c r="E342" s="12">
        <v>32</v>
      </c>
    </row>
    <row r="343" spans="2:5" ht="15">
      <c r="B343" s="19" t="s">
        <v>2373</v>
      </c>
      <c r="C343" s="12">
        <v>25</v>
      </c>
      <c r="D343" s="12">
        <v>300</v>
      </c>
      <c r="E343" s="12">
        <v>32</v>
      </c>
    </row>
    <row r="344" spans="2:5" ht="15">
      <c r="B344" s="19" t="s">
        <v>1898</v>
      </c>
      <c r="C344" s="12">
        <v>25</v>
      </c>
      <c r="D344" s="12">
        <v>300</v>
      </c>
      <c r="E344" s="12">
        <v>32</v>
      </c>
    </row>
    <row r="345" spans="2:5" ht="15">
      <c r="B345" s="19" t="s">
        <v>1899</v>
      </c>
      <c r="C345" s="12">
        <v>25</v>
      </c>
      <c r="D345" s="12">
        <v>340</v>
      </c>
      <c r="E345" s="12">
        <v>45</v>
      </c>
    </row>
    <row r="346" spans="2:5" ht="15">
      <c r="B346" s="19" t="s">
        <v>1900</v>
      </c>
      <c r="C346" s="12">
        <v>25</v>
      </c>
      <c r="D346" s="12">
        <v>400</v>
      </c>
      <c r="E346" s="12">
        <v>45</v>
      </c>
    </row>
    <row r="347" spans="2:5" ht="15">
      <c r="B347" s="19" t="s">
        <v>1901</v>
      </c>
      <c r="C347" s="12">
        <v>40</v>
      </c>
      <c r="D347" s="12">
        <v>15</v>
      </c>
      <c r="E347" s="12">
        <v>3</v>
      </c>
    </row>
    <row r="348" spans="2:5" ht="15">
      <c r="B348" s="19" t="s">
        <v>1902</v>
      </c>
      <c r="C348" s="12">
        <v>40</v>
      </c>
      <c r="D348" s="12">
        <v>35</v>
      </c>
      <c r="E348" s="12">
        <v>5.5</v>
      </c>
    </row>
    <row r="349" spans="2:5" ht="15">
      <c r="B349" s="19" t="s">
        <v>1903</v>
      </c>
      <c r="C349" s="12">
        <v>40</v>
      </c>
      <c r="D349" s="12">
        <v>40</v>
      </c>
      <c r="E349" s="12">
        <v>6.3</v>
      </c>
    </row>
    <row r="350" spans="2:5" ht="15">
      <c r="B350" s="19" t="s">
        <v>1904</v>
      </c>
      <c r="C350" s="12">
        <v>40</v>
      </c>
      <c r="D350" s="12">
        <v>40</v>
      </c>
      <c r="E350" s="12">
        <v>6.3</v>
      </c>
    </row>
    <row r="351" spans="2:5" ht="15">
      <c r="B351" s="19" t="s">
        <v>1905</v>
      </c>
      <c r="C351" s="12">
        <v>40</v>
      </c>
      <c r="D351" s="12">
        <v>55</v>
      </c>
      <c r="E351" s="12">
        <v>9</v>
      </c>
    </row>
    <row r="352" spans="2:5" ht="15">
      <c r="B352" s="19" t="s">
        <v>1906</v>
      </c>
      <c r="C352" s="12">
        <v>40</v>
      </c>
      <c r="D352" s="12">
        <v>60</v>
      </c>
      <c r="E352" s="12">
        <v>11</v>
      </c>
    </row>
    <row r="353" spans="2:5" ht="15">
      <c r="B353" s="19" t="s">
        <v>1907</v>
      </c>
      <c r="C353" s="12">
        <v>40</v>
      </c>
      <c r="D353" s="12">
        <v>60</v>
      </c>
      <c r="E353" s="12">
        <v>11</v>
      </c>
    </row>
    <row r="354" spans="2:5" ht="15">
      <c r="B354" s="19" t="s">
        <v>2374</v>
      </c>
      <c r="C354" s="12">
        <v>40</v>
      </c>
      <c r="D354" s="12">
        <v>60</v>
      </c>
      <c r="E354" s="12">
        <v>11</v>
      </c>
    </row>
    <row r="355" spans="2:5" ht="15">
      <c r="B355" s="19" t="s">
        <v>1908</v>
      </c>
      <c r="C355" s="12">
        <v>40</v>
      </c>
      <c r="D355" s="12">
        <v>60</v>
      </c>
      <c r="E355" s="12">
        <v>11</v>
      </c>
    </row>
    <row r="356" spans="2:5" ht="15">
      <c r="B356" s="19" t="s">
        <v>1909</v>
      </c>
      <c r="C356" s="12">
        <v>40</v>
      </c>
      <c r="D356" s="12">
        <v>70</v>
      </c>
      <c r="E356" s="12">
        <v>11</v>
      </c>
    </row>
    <row r="357" spans="2:5" ht="15">
      <c r="B357" s="19" t="s">
        <v>1910</v>
      </c>
      <c r="C357" s="12">
        <v>40</v>
      </c>
      <c r="D357" s="12">
        <v>90</v>
      </c>
      <c r="E357" s="12">
        <v>16</v>
      </c>
    </row>
    <row r="358" spans="2:5" ht="15">
      <c r="B358" s="19" t="s">
        <v>1911</v>
      </c>
      <c r="C358" s="12">
        <v>40</v>
      </c>
      <c r="D358" s="12">
        <v>90</v>
      </c>
      <c r="E358" s="12">
        <v>16</v>
      </c>
    </row>
    <row r="359" spans="2:5" ht="15">
      <c r="B359" s="19" t="s">
        <v>1912</v>
      </c>
      <c r="C359" s="12">
        <v>40</v>
      </c>
      <c r="D359" s="12">
        <v>90</v>
      </c>
      <c r="E359" s="12">
        <v>16</v>
      </c>
    </row>
    <row r="360" spans="2:5" ht="15">
      <c r="B360" s="19" t="s">
        <v>2375</v>
      </c>
      <c r="C360" s="12">
        <v>40</v>
      </c>
      <c r="D360" s="12">
        <v>90</v>
      </c>
      <c r="E360" s="12">
        <v>16</v>
      </c>
    </row>
    <row r="361" spans="2:5" ht="15">
      <c r="B361" s="19" t="s">
        <v>1913</v>
      </c>
      <c r="C361" s="12">
        <v>40</v>
      </c>
      <c r="D361" s="12">
        <v>90</v>
      </c>
      <c r="E361" s="12">
        <v>16</v>
      </c>
    </row>
    <row r="362" spans="2:5" ht="15">
      <c r="B362" s="19" t="s">
        <v>1914</v>
      </c>
      <c r="C362" s="12">
        <v>40</v>
      </c>
      <c r="D362" s="12">
        <v>110</v>
      </c>
      <c r="E362" s="12">
        <v>17</v>
      </c>
    </row>
    <row r="363" spans="2:5" ht="15">
      <c r="B363" s="19" t="s">
        <v>1915</v>
      </c>
      <c r="C363" s="12">
        <v>40</v>
      </c>
      <c r="D363" s="12">
        <v>125</v>
      </c>
      <c r="E363" s="12">
        <v>22</v>
      </c>
    </row>
    <row r="364" spans="2:5" ht="15">
      <c r="B364" s="19" t="s">
        <v>1916</v>
      </c>
      <c r="C364" s="12">
        <v>40</v>
      </c>
      <c r="D364" s="12">
        <v>125</v>
      </c>
      <c r="E364" s="12">
        <v>22</v>
      </c>
    </row>
    <row r="365" spans="2:5" ht="15">
      <c r="B365" s="19" t="s">
        <v>1917</v>
      </c>
      <c r="C365" s="12">
        <v>40</v>
      </c>
      <c r="D365" s="12">
        <v>125</v>
      </c>
      <c r="E365" s="12">
        <v>22</v>
      </c>
    </row>
    <row r="366" spans="2:5" ht="15">
      <c r="B366" s="19" t="s">
        <v>2376</v>
      </c>
      <c r="C366" s="12">
        <v>40</v>
      </c>
      <c r="D366" s="12">
        <v>125</v>
      </c>
      <c r="E366" s="12">
        <v>22</v>
      </c>
    </row>
    <row r="367" spans="2:5" ht="15">
      <c r="B367" s="19" t="s">
        <v>1918</v>
      </c>
      <c r="C367" s="12">
        <v>40</v>
      </c>
      <c r="D367" s="12">
        <v>125</v>
      </c>
      <c r="E367" s="12">
        <v>20</v>
      </c>
    </row>
    <row r="368" spans="2:5" ht="15">
      <c r="B368" s="19" t="s">
        <v>1919</v>
      </c>
      <c r="C368" s="12">
        <v>40</v>
      </c>
      <c r="D368" s="12">
        <v>145</v>
      </c>
      <c r="E368" s="12">
        <v>32</v>
      </c>
    </row>
    <row r="369" spans="2:5" ht="15">
      <c r="B369" s="19" t="s">
        <v>1923</v>
      </c>
      <c r="C369" s="12">
        <v>40</v>
      </c>
      <c r="D369" s="12">
        <v>150</v>
      </c>
      <c r="E369" s="12">
        <v>25</v>
      </c>
    </row>
    <row r="370" spans="2:5" ht="15">
      <c r="B370" s="19" t="s">
        <v>2377</v>
      </c>
      <c r="C370" s="12">
        <v>40</v>
      </c>
      <c r="D370" s="12">
        <v>150</v>
      </c>
      <c r="E370" s="12">
        <v>25</v>
      </c>
    </row>
    <row r="371" spans="2:5" ht="15">
      <c r="B371" s="19" t="s">
        <v>1920</v>
      </c>
      <c r="C371" s="12">
        <v>40</v>
      </c>
      <c r="D371" s="12">
        <v>150</v>
      </c>
      <c r="E371" s="12">
        <v>25</v>
      </c>
    </row>
    <row r="372" spans="2:5" ht="15">
      <c r="B372" s="19" t="s">
        <v>1921</v>
      </c>
      <c r="C372" s="12">
        <v>40</v>
      </c>
      <c r="D372" s="12">
        <v>150</v>
      </c>
      <c r="E372" s="12">
        <v>27</v>
      </c>
    </row>
    <row r="373" spans="2:5" ht="15">
      <c r="B373" s="19" t="s">
        <v>1922</v>
      </c>
      <c r="C373" s="12">
        <v>40</v>
      </c>
      <c r="D373" s="12">
        <v>160</v>
      </c>
      <c r="E373" s="12">
        <v>32</v>
      </c>
    </row>
    <row r="374" spans="2:5" ht="15">
      <c r="B374" s="19" t="s">
        <v>1924</v>
      </c>
      <c r="C374" s="12">
        <v>40</v>
      </c>
      <c r="D374" s="12">
        <v>180</v>
      </c>
      <c r="E374" s="12">
        <v>32</v>
      </c>
    </row>
    <row r="375" spans="2:5" ht="15">
      <c r="B375" s="19" t="s">
        <v>1925</v>
      </c>
      <c r="C375" s="12">
        <v>40</v>
      </c>
      <c r="D375" s="12">
        <v>180</v>
      </c>
      <c r="E375" s="12">
        <v>32</v>
      </c>
    </row>
    <row r="376" spans="2:5" ht="15">
      <c r="B376" s="19" t="s">
        <v>2378</v>
      </c>
      <c r="C376" s="12">
        <v>40</v>
      </c>
      <c r="D376" s="12">
        <v>180</v>
      </c>
      <c r="E376" s="12">
        <v>32</v>
      </c>
    </row>
    <row r="377" spans="2:5" ht="15">
      <c r="B377" s="19" t="s">
        <v>1926</v>
      </c>
      <c r="C377" s="12">
        <v>40</v>
      </c>
      <c r="D377" s="12">
        <v>180</v>
      </c>
      <c r="E377" s="12">
        <v>32</v>
      </c>
    </row>
    <row r="378" spans="2:5" ht="15">
      <c r="B378" s="19" t="s">
        <v>1927</v>
      </c>
      <c r="C378" s="12">
        <v>40</v>
      </c>
      <c r="D378" s="12">
        <v>180</v>
      </c>
      <c r="E378" s="12">
        <v>32</v>
      </c>
    </row>
    <row r="379" spans="2:5" ht="15">
      <c r="B379" s="19" t="s">
        <v>1928</v>
      </c>
      <c r="C379" s="12">
        <v>40</v>
      </c>
      <c r="D379" s="12">
        <v>200</v>
      </c>
      <c r="E379" s="12">
        <v>45</v>
      </c>
    </row>
    <row r="380" spans="2:5" ht="15">
      <c r="B380" s="19" t="s">
        <v>1929</v>
      </c>
      <c r="C380" s="12">
        <v>40</v>
      </c>
      <c r="D380" s="12">
        <v>200</v>
      </c>
      <c r="E380" s="12">
        <v>45</v>
      </c>
    </row>
    <row r="381" spans="2:5" ht="15">
      <c r="B381" s="19" t="s">
        <v>1930</v>
      </c>
      <c r="C381" s="12">
        <v>40</v>
      </c>
      <c r="D381" s="12">
        <v>200</v>
      </c>
      <c r="E381" s="12">
        <v>32</v>
      </c>
    </row>
    <row r="382" spans="2:5" ht="15">
      <c r="B382" s="19" t="s">
        <v>1931</v>
      </c>
      <c r="C382" s="12">
        <v>65</v>
      </c>
      <c r="D382" s="12">
        <v>20</v>
      </c>
      <c r="E382" s="12">
        <v>5.5</v>
      </c>
    </row>
    <row r="383" spans="2:5" ht="15">
      <c r="B383" s="19" t="s">
        <v>1932</v>
      </c>
      <c r="C383" s="12">
        <v>65</v>
      </c>
      <c r="D383" s="12">
        <v>35</v>
      </c>
      <c r="E383" s="12">
        <v>9</v>
      </c>
    </row>
    <row r="384" spans="2:5" ht="15">
      <c r="B384" s="19" t="s">
        <v>1933</v>
      </c>
      <c r="C384" s="12">
        <v>65</v>
      </c>
      <c r="D384" s="12">
        <v>40</v>
      </c>
      <c r="E384" s="12">
        <v>17</v>
      </c>
    </row>
    <row r="385" spans="2:5" ht="15">
      <c r="B385" s="19" t="s">
        <v>1934</v>
      </c>
      <c r="C385" s="12">
        <v>65</v>
      </c>
      <c r="D385" s="12">
        <v>55</v>
      </c>
      <c r="E385" s="12">
        <v>15</v>
      </c>
    </row>
    <row r="386" spans="2:5" ht="15">
      <c r="B386" s="19" t="s">
        <v>1935</v>
      </c>
      <c r="C386" s="12">
        <v>65</v>
      </c>
      <c r="D386" s="12">
        <v>70</v>
      </c>
      <c r="E386" s="12">
        <v>22</v>
      </c>
    </row>
    <row r="387" spans="2:5" ht="15">
      <c r="B387" s="19" t="s">
        <v>1936</v>
      </c>
      <c r="C387" s="12">
        <v>65</v>
      </c>
      <c r="D387" s="12">
        <v>70</v>
      </c>
      <c r="E387" s="12">
        <v>18.5</v>
      </c>
    </row>
    <row r="388" spans="2:5" ht="15">
      <c r="B388" s="19" t="s">
        <v>1937</v>
      </c>
      <c r="C388" s="12">
        <v>65</v>
      </c>
      <c r="D388" s="12">
        <v>90</v>
      </c>
      <c r="E388" s="12">
        <v>27</v>
      </c>
    </row>
    <row r="389" spans="2:5" ht="15">
      <c r="B389" s="19" t="s">
        <v>1938</v>
      </c>
      <c r="C389" s="12">
        <v>65</v>
      </c>
      <c r="D389" s="12">
        <v>90</v>
      </c>
      <c r="E389" s="12">
        <v>32</v>
      </c>
    </row>
    <row r="390" spans="2:5" ht="15">
      <c r="B390" s="19" t="s">
        <v>1939</v>
      </c>
      <c r="C390" s="12">
        <v>65</v>
      </c>
      <c r="D390" s="12">
        <v>110</v>
      </c>
      <c r="E390" s="12">
        <v>33</v>
      </c>
    </row>
    <row r="391" spans="2:5" ht="15">
      <c r="B391" s="19" t="s">
        <v>1940</v>
      </c>
      <c r="C391" s="12">
        <v>65</v>
      </c>
      <c r="D391" s="12">
        <v>110</v>
      </c>
      <c r="E391" s="12">
        <v>32</v>
      </c>
    </row>
    <row r="392" spans="2:5" ht="15">
      <c r="B392" s="19" t="s">
        <v>1941</v>
      </c>
      <c r="C392" s="12">
        <v>65</v>
      </c>
      <c r="D392" s="12">
        <v>125</v>
      </c>
      <c r="E392" s="12">
        <v>32</v>
      </c>
    </row>
    <row r="393" spans="2:5" ht="15">
      <c r="B393" s="19" t="s">
        <v>1942</v>
      </c>
      <c r="C393" s="12">
        <v>65</v>
      </c>
      <c r="D393" s="12">
        <v>145</v>
      </c>
      <c r="E393" s="12">
        <v>45</v>
      </c>
    </row>
    <row r="394" spans="2:5" ht="15">
      <c r="B394" s="19" t="s">
        <v>1943</v>
      </c>
      <c r="C394" s="12">
        <v>65</v>
      </c>
      <c r="D394" s="12">
        <v>145</v>
      </c>
      <c r="E394" s="12">
        <v>37</v>
      </c>
    </row>
    <row r="395" spans="2:5" ht="15">
      <c r="B395" s="19" t="s">
        <v>1944</v>
      </c>
      <c r="C395" s="12">
        <v>65</v>
      </c>
      <c r="D395" s="12">
        <v>180</v>
      </c>
      <c r="E395" s="12">
        <v>45</v>
      </c>
    </row>
    <row r="396" spans="2:5" ht="15">
      <c r="B396" s="19" t="s">
        <v>1945</v>
      </c>
      <c r="C396" s="12">
        <v>65</v>
      </c>
      <c r="D396" s="12">
        <v>65</v>
      </c>
      <c r="E396" s="12">
        <v>22</v>
      </c>
    </row>
    <row r="397" spans="2:5" ht="15">
      <c r="B397" s="19" t="s">
        <v>2379</v>
      </c>
      <c r="C397" s="12">
        <v>65</v>
      </c>
      <c r="D397" s="12">
        <v>65</v>
      </c>
      <c r="E397" s="12">
        <v>22</v>
      </c>
    </row>
    <row r="398" spans="2:5" ht="15">
      <c r="B398" s="19" t="s">
        <v>1946</v>
      </c>
      <c r="C398" s="12">
        <v>65</v>
      </c>
      <c r="D398" s="12">
        <v>65</v>
      </c>
      <c r="E398" s="12">
        <v>22</v>
      </c>
    </row>
    <row r="399" spans="2:5" ht="15">
      <c r="B399" s="19" t="s">
        <v>1947</v>
      </c>
      <c r="C399" s="12">
        <v>65</v>
      </c>
      <c r="D399" s="12">
        <v>65</v>
      </c>
      <c r="E399" s="12">
        <v>20</v>
      </c>
    </row>
    <row r="400" spans="2:5" ht="15">
      <c r="B400" s="19" t="s">
        <v>1948</v>
      </c>
      <c r="C400" s="12">
        <v>65</v>
      </c>
      <c r="D400" s="12">
        <v>90</v>
      </c>
      <c r="E400" s="12">
        <v>27</v>
      </c>
    </row>
    <row r="401" spans="2:5" ht="15">
      <c r="B401" s="19" t="s">
        <v>1949</v>
      </c>
      <c r="C401" s="12">
        <v>65</v>
      </c>
      <c r="D401" s="12">
        <v>100</v>
      </c>
      <c r="E401" s="12">
        <v>32</v>
      </c>
    </row>
    <row r="402" spans="2:5" ht="15">
      <c r="B402" s="19" t="s">
        <v>2380</v>
      </c>
      <c r="C402" s="12">
        <v>65</v>
      </c>
      <c r="D402" s="12">
        <v>100</v>
      </c>
      <c r="E402" s="12">
        <v>32</v>
      </c>
    </row>
    <row r="403" spans="2:5" ht="15">
      <c r="B403" s="19" t="s">
        <v>1950</v>
      </c>
      <c r="C403" s="12">
        <v>65</v>
      </c>
      <c r="D403" s="12">
        <v>100</v>
      </c>
      <c r="E403" s="12">
        <v>25</v>
      </c>
    </row>
    <row r="404" spans="2:5" ht="15">
      <c r="B404" s="19" t="s">
        <v>1951</v>
      </c>
      <c r="C404" s="12">
        <v>65</v>
      </c>
      <c r="D404" s="12">
        <v>110</v>
      </c>
      <c r="E404" s="12">
        <v>32</v>
      </c>
    </row>
    <row r="405" spans="2:5" ht="15">
      <c r="B405" s="19" t="s">
        <v>1952</v>
      </c>
      <c r="C405" s="12">
        <v>65</v>
      </c>
      <c r="D405" s="12">
        <v>125</v>
      </c>
      <c r="E405" s="12">
        <v>33</v>
      </c>
    </row>
    <row r="406" spans="2:5" ht="15">
      <c r="B406" s="19" t="s">
        <v>1953</v>
      </c>
      <c r="C406" s="12">
        <v>65</v>
      </c>
      <c r="D406" s="12">
        <v>125</v>
      </c>
      <c r="E406" s="12">
        <v>32</v>
      </c>
    </row>
    <row r="407" spans="2:5" ht="15">
      <c r="B407" s="19" t="s">
        <v>1954</v>
      </c>
      <c r="C407" s="12">
        <v>65</v>
      </c>
      <c r="D407" s="12">
        <v>150</v>
      </c>
      <c r="E407" s="12">
        <v>45</v>
      </c>
    </row>
    <row r="408" spans="2:5" ht="15">
      <c r="B408" s="19" t="s">
        <v>1955</v>
      </c>
      <c r="C408" s="12">
        <v>65</v>
      </c>
      <c r="D408" s="12">
        <v>150</v>
      </c>
      <c r="E408" s="12">
        <v>37</v>
      </c>
    </row>
    <row r="409" spans="2:5" ht="15">
      <c r="B409" s="19" t="s">
        <v>1956</v>
      </c>
      <c r="C409" s="12">
        <v>65</v>
      </c>
      <c r="D409" s="12">
        <v>175</v>
      </c>
      <c r="E409" s="12">
        <v>45</v>
      </c>
    </row>
    <row r="410" spans="2:5" ht="15">
      <c r="B410" s="19" t="s">
        <v>1957</v>
      </c>
      <c r="C410" s="12">
        <v>65</v>
      </c>
      <c r="D410" s="12">
        <v>175</v>
      </c>
      <c r="E410" s="12">
        <v>45</v>
      </c>
    </row>
    <row r="411" spans="2:5" ht="15">
      <c r="B411" s="19" t="s">
        <v>1958</v>
      </c>
      <c r="C411" s="12">
        <v>65</v>
      </c>
      <c r="D411" s="12">
        <v>200</v>
      </c>
      <c r="E411" s="12">
        <v>65</v>
      </c>
    </row>
    <row r="412" spans="2:5" ht="15">
      <c r="B412" s="19" t="s">
        <v>1959</v>
      </c>
      <c r="C412" s="12">
        <v>65</v>
      </c>
      <c r="D412" s="12">
        <v>200</v>
      </c>
      <c r="E412" s="12">
        <v>65</v>
      </c>
    </row>
    <row r="413" spans="2:5" ht="15">
      <c r="B413" s="19" t="s">
        <v>1960</v>
      </c>
      <c r="C413" s="12">
        <v>65</v>
      </c>
      <c r="D413" s="12">
        <v>225</v>
      </c>
      <c r="E413" s="12">
        <v>65</v>
      </c>
    </row>
    <row r="414" spans="2:5" ht="15">
      <c r="B414" s="19" t="s">
        <v>1961</v>
      </c>
      <c r="C414" s="12">
        <v>65</v>
      </c>
      <c r="D414" s="12">
        <v>225</v>
      </c>
      <c r="E414" s="12">
        <v>55</v>
      </c>
    </row>
    <row r="415" spans="2:5" ht="15">
      <c r="B415" s="19" t="s">
        <v>1962</v>
      </c>
      <c r="C415" s="12">
        <v>65</v>
      </c>
      <c r="D415" s="12">
        <v>250</v>
      </c>
      <c r="E415" s="12">
        <v>63</v>
      </c>
    </row>
    <row r="416" spans="2:5" ht="15">
      <c r="B416" s="19" t="s">
        <v>1963</v>
      </c>
      <c r="C416" s="12">
        <v>65</v>
      </c>
      <c r="D416" s="12">
        <v>250</v>
      </c>
      <c r="E416" s="12">
        <v>65</v>
      </c>
    </row>
    <row r="417" spans="2:5" ht="15">
      <c r="B417" s="19" t="s">
        <v>1964</v>
      </c>
      <c r="C417" s="12">
        <v>65</v>
      </c>
      <c r="D417" s="12">
        <v>275</v>
      </c>
      <c r="E417" s="12">
        <v>75</v>
      </c>
    </row>
    <row r="418" spans="2:5" ht="15">
      <c r="B418" s="19" t="s">
        <v>1965</v>
      </c>
      <c r="C418" s="12">
        <v>100</v>
      </c>
      <c r="D418" s="12">
        <v>120</v>
      </c>
      <c r="E418" s="12">
        <v>55</v>
      </c>
    </row>
    <row r="419" spans="2:5" ht="15">
      <c r="B419" s="19" t="s">
        <v>1966</v>
      </c>
      <c r="C419" s="12">
        <v>120</v>
      </c>
      <c r="D419" s="12">
        <v>40</v>
      </c>
      <c r="E419" s="12">
        <v>22</v>
      </c>
    </row>
    <row r="420" spans="2:5" ht="15">
      <c r="B420" s="19" t="s">
        <v>1967</v>
      </c>
      <c r="C420" s="12">
        <v>120</v>
      </c>
      <c r="D420" s="12">
        <v>60</v>
      </c>
      <c r="E420" s="12">
        <v>32</v>
      </c>
    </row>
    <row r="421" spans="2:5" ht="15">
      <c r="B421" s="19" t="s">
        <v>1968</v>
      </c>
      <c r="C421" s="12">
        <v>120</v>
      </c>
      <c r="D421" s="12">
        <v>60</v>
      </c>
      <c r="E421" s="12">
        <v>32</v>
      </c>
    </row>
    <row r="422" spans="2:5" ht="15">
      <c r="B422" s="19" t="s">
        <v>2381</v>
      </c>
      <c r="C422" s="12">
        <v>120</v>
      </c>
      <c r="D422" s="12">
        <v>60</v>
      </c>
      <c r="E422" s="12">
        <v>32</v>
      </c>
    </row>
    <row r="423" spans="2:5" ht="15">
      <c r="B423" s="19" t="s">
        <v>1969</v>
      </c>
      <c r="C423" s="12">
        <v>120</v>
      </c>
      <c r="D423" s="12">
        <v>80</v>
      </c>
      <c r="E423" s="12">
        <v>33</v>
      </c>
    </row>
    <row r="424" spans="2:5" ht="15">
      <c r="B424" s="19" t="s">
        <v>1970</v>
      </c>
      <c r="C424" s="12">
        <v>120</v>
      </c>
      <c r="D424" s="12">
        <v>100</v>
      </c>
      <c r="E424" s="12">
        <v>45</v>
      </c>
    </row>
    <row r="425" spans="2:5" ht="15">
      <c r="B425" s="19" t="s">
        <v>1971</v>
      </c>
      <c r="C425" s="12">
        <v>120</v>
      </c>
      <c r="D425" s="12">
        <v>120</v>
      </c>
      <c r="E425" s="12">
        <v>55</v>
      </c>
    </row>
    <row r="426" spans="2:5" ht="15">
      <c r="B426" s="19" t="s">
        <v>1972</v>
      </c>
      <c r="C426" s="12">
        <v>120</v>
      </c>
      <c r="D426" s="12">
        <v>140</v>
      </c>
      <c r="E426" s="12">
        <v>80</v>
      </c>
    </row>
    <row r="427" spans="2:5" ht="15">
      <c r="B427" s="19" t="s">
        <v>1973</v>
      </c>
      <c r="C427" s="12">
        <v>120</v>
      </c>
      <c r="D427" s="12">
        <v>160</v>
      </c>
      <c r="E427" s="12">
        <v>90</v>
      </c>
    </row>
    <row r="428" spans="2:5" ht="15">
      <c r="B428" s="19" t="s">
        <v>1974</v>
      </c>
      <c r="C428" s="12">
        <v>160</v>
      </c>
      <c r="D428" s="12">
        <v>25</v>
      </c>
      <c r="E428" s="12">
        <v>17</v>
      </c>
    </row>
    <row r="429" spans="2:5" ht="15">
      <c r="B429" s="19" t="s">
        <v>1975</v>
      </c>
      <c r="C429" s="12">
        <v>160</v>
      </c>
      <c r="D429" s="12">
        <v>35</v>
      </c>
      <c r="E429" s="12">
        <v>22</v>
      </c>
    </row>
    <row r="430" spans="2:5" ht="15">
      <c r="B430" s="19" t="s">
        <v>1976</v>
      </c>
      <c r="C430" s="12">
        <v>160</v>
      </c>
      <c r="D430" s="12">
        <v>50</v>
      </c>
      <c r="E430" s="12">
        <v>33</v>
      </c>
    </row>
    <row r="431" spans="2:5" ht="15">
      <c r="B431" s="19" t="s">
        <v>1977</v>
      </c>
      <c r="C431" s="12">
        <v>160</v>
      </c>
      <c r="D431" s="12">
        <v>75</v>
      </c>
      <c r="E431" s="12">
        <v>45</v>
      </c>
    </row>
    <row r="432" spans="2:5" ht="15">
      <c r="B432" s="19" t="s">
        <v>1978</v>
      </c>
      <c r="C432" s="12">
        <v>160</v>
      </c>
      <c r="D432" s="12">
        <v>100</v>
      </c>
      <c r="E432" s="12">
        <v>65</v>
      </c>
    </row>
    <row r="433" spans="2:5" ht="15">
      <c r="B433" s="19" t="s">
        <v>1979</v>
      </c>
      <c r="C433" s="12">
        <v>160</v>
      </c>
      <c r="D433" s="12">
        <v>125</v>
      </c>
      <c r="E433" s="12">
        <v>80</v>
      </c>
    </row>
    <row r="434" spans="2:5" ht="15">
      <c r="B434" s="19" t="s">
        <v>1980</v>
      </c>
      <c r="C434" s="12">
        <v>160</v>
      </c>
      <c r="D434" s="12">
        <v>150</v>
      </c>
      <c r="E434" s="12">
        <v>90</v>
      </c>
    </row>
    <row r="435" spans="2:5" ht="15">
      <c r="B435" s="19" t="s">
        <v>1981</v>
      </c>
      <c r="C435" s="12">
        <v>160</v>
      </c>
      <c r="D435" s="12">
        <v>65</v>
      </c>
      <c r="E435" s="12">
        <v>45</v>
      </c>
    </row>
    <row r="436" spans="2:5" ht="15">
      <c r="B436" s="19" t="s">
        <v>1982</v>
      </c>
      <c r="C436" s="12">
        <v>160</v>
      </c>
      <c r="D436" s="12">
        <v>100</v>
      </c>
      <c r="E436" s="12">
        <v>65</v>
      </c>
    </row>
    <row r="437" spans="2:5" ht="15">
      <c r="B437" s="19" t="s">
        <v>1983</v>
      </c>
      <c r="C437" s="12">
        <v>160</v>
      </c>
      <c r="D437" s="12">
        <v>140</v>
      </c>
      <c r="E437" s="12">
        <v>90</v>
      </c>
    </row>
    <row r="438" spans="2:5" ht="15">
      <c r="B438" s="19" t="s">
        <v>1984</v>
      </c>
      <c r="C438" s="12">
        <v>160</v>
      </c>
      <c r="D438" s="12">
        <v>175</v>
      </c>
      <c r="E438" s="12">
        <v>110</v>
      </c>
    </row>
    <row r="439" spans="2:5" ht="15">
      <c r="B439" s="19" t="s">
        <v>2128</v>
      </c>
      <c r="C439" s="12">
        <v>160</v>
      </c>
      <c r="D439" s="12">
        <v>200</v>
      </c>
      <c r="E439" s="12">
        <v>130</v>
      </c>
    </row>
    <row r="440" spans="2:5" ht="15">
      <c r="B440" s="19" t="s">
        <v>1985</v>
      </c>
      <c r="C440" s="12">
        <v>200</v>
      </c>
      <c r="D440" s="12">
        <v>35</v>
      </c>
      <c r="E440" s="12">
        <v>32</v>
      </c>
    </row>
    <row r="441" spans="2:5" ht="15">
      <c r="B441" s="19" t="s">
        <v>1986</v>
      </c>
      <c r="C441" s="12">
        <v>200</v>
      </c>
      <c r="D441" s="12">
        <v>70</v>
      </c>
      <c r="E441" s="12">
        <v>65</v>
      </c>
    </row>
    <row r="442" spans="2:5" ht="15">
      <c r="B442" s="19" t="s">
        <v>1987</v>
      </c>
      <c r="C442" s="12">
        <v>200</v>
      </c>
      <c r="D442" s="12">
        <v>105</v>
      </c>
      <c r="E442" s="12">
        <v>90</v>
      </c>
    </row>
    <row r="443" spans="2:5" ht="15">
      <c r="B443" s="19" t="s">
        <v>1988</v>
      </c>
      <c r="C443" s="12">
        <v>200</v>
      </c>
      <c r="D443" s="12">
        <v>140</v>
      </c>
      <c r="E443" s="12">
        <v>110</v>
      </c>
    </row>
    <row r="444" spans="2:5" ht="15">
      <c r="B444" s="19" t="s">
        <v>1989</v>
      </c>
      <c r="C444" s="12">
        <v>210</v>
      </c>
      <c r="D444" s="12">
        <v>25</v>
      </c>
      <c r="E444" s="12">
        <v>22</v>
      </c>
    </row>
    <row r="445" spans="2:5" ht="15">
      <c r="B445" s="19" t="s">
        <v>1990</v>
      </c>
      <c r="C445" s="12">
        <v>210</v>
      </c>
      <c r="D445" s="12">
        <v>55</v>
      </c>
      <c r="E445" s="12">
        <v>45</v>
      </c>
    </row>
    <row r="446" spans="2:5" ht="15">
      <c r="B446" s="19" t="s">
        <v>1992</v>
      </c>
      <c r="C446" s="12">
        <v>250</v>
      </c>
      <c r="D446" s="12">
        <v>35</v>
      </c>
      <c r="E446" s="12">
        <v>37</v>
      </c>
    </row>
    <row r="447" spans="2:5" ht="15">
      <c r="B447" s="19" t="s">
        <v>1991</v>
      </c>
      <c r="C447" s="12">
        <v>250</v>
      </c>
      <c r="D447" s="12">
        <v>70</v>
      </c>
      <c r="E447" s="12">
        <v>75</v>
      </c>
    </row>
    <row r="448" spans="2:5" ht="15">
      <c r="B448" s="19" t="s">
        <v>1993</v>
      </c>
      <c r="C448" s="12">
        <v>250</v>
      </c>
      <c r="D448" s="12">
        <v>105</v>
      </c>
      <c r="E448" s="12">
        <v>110</v>
      </c>
    </row>
    <row r="449" spans="2:5" ht="15">
      <c r="B449" s="19" t="s">
        <v>1994</v>
      </c>
      <c r="C449" s="12">
        <v>250</v>
      </c>
      <c r="D449" s="12">
        <v>140</v>
      </c>
      <c r="E449" s="12">
        <v>130</v>
      </c>
    </row>
    <row r="450" spans="2:5" ht="12">
      <c r="B450" s="331" t="s">
        <v>1995</v>
      </c>
      <c r="C450" s="332"/>
      <c r="D450" s="332"/>
      <c r="E450" s="332"/>
    </row>
    <row r="451" spans="2:5" ht="15">
      <c r="B451" s="19" t="s">
        <v>1996</v>
      </c>
      <c r="C451" s="12">
        <v>1.5</v>
      </c>
      <c r="D451" s="12">
        <v>12</v>
      </c>
      <c r="E451" s="12">
        <v>0.37</v>
      </c>
    </row>
    <row r="452" spans="2:5" ht="15">
      <c r="B452" s="19" t="s">
        <v>1997</v>
      </c>
      <c r="C452" s="12">
        <v>1.5</v>
      </c>
      <c r="D452" s="12">
        <v>18</v>
      </c>
      <c r="E452" s="12">
        <v>0.37</v>
      </c>
    </row>
    <row r="453" spans="2:5" ht="15">
      <c r="B453" s="19" t="s">
        <v>1998</v>
      </c>
      <c r="C453" s="12">
        <v>1.5</v>
      </c>
      <c r="D453" s="12">
        <v>25</v>
      </c>
      <c r="E453" s="12">
        <v>0.5</v>
      </c>
    </row>
    <row r="454" spans="2:5" ht="15">
      <c r="B454" s="19" t="s">
        <v>1999</v>
      </c>
      <c r="C454" s="12">
        <v>1.5</v>
      </c>
      <c r="D454" s="12">
        <v>40</v>
      </c>
      <c r="E454" s="12">
        <v>0.5</v>
      </c>
    </row>
    <row r="455" spans="2:5" ht="15">
      <c r="B455" s="19" t="s">
        <v>2000</v>
      </c>
      <c r="C455" s="12">
        <v>1.5</v>
      </c>
      <c r="D455" s="12">
        <v>65</v>
      </c>
      <c r="E455" s="12">
        <v>0.8</v>
      </c>
    </row>
    <row r="456" spans="2:5" ht="30">
      <c r="B456" s="19" t="s">
        <v>2001</v>
      </c>
      <c r="C456" s="12">
        <v>1.5</v>
      </c>
      <c r="D456" s="12">
        <v>35</v>
      </c>
      <c r="E456" s="12">
        <v>0.37</v>
      </c>
    </row>
    <row r="457" spans="2:5" ht="30">
      <c r="B457" s="19" t="s">
        <v>2002</v>
      </c>
      <c r="C457" s="12">
        <v>1.5</v>
      </c>
      <c r="D457" s="12">
        <v>50</v>
      </c>
      <c r="E457" s="12">
        <v>0.37</v>
      </c>
    </row>
    <row r="458" spans="2:5" ht="30">
      <c r="B458" s="19" t="s">
        <v>2003</v>
      </c>
      <c r="C458" s="12">
        <v>1.5</v>
      </c>
      <c r="D458" s="12">
        <v>65</v>
      </c>
      <c r="E458" s="12">
        <v>0.55</v>
      </c>
    </row>
    <row r="459" spans="2:5" ht="30">
      <c r="B459" s="19" t="s">
        <v>2004</v>
      </c>
      <c r="C459" s="12">
        <v>1.5</v>
      </c>
      <c r="D459" s="12">
        <v>80</v>
      </c>
      <c r="E459" s="12">
        <v>0.55</v>
      </c>
    </row>
    <row r="460" spans="2:5" ht="30">
      <c r="B460" s="19" t="s">
        <v>2005</v>
      </c>
      <c r="C460" s="12">
        <v>1.5</v>
      </c>
      <c r="D460" s="12">
        <v>100</v>
      </c>
      <c r="E460" s="12">
        <v>0.75</v>
      </c>
    </row>
    <row r="461" spans="2:5" ht="30">
      <c r="B461" s="19" t="s">
        <v>2006</v>
      </c>
      <c r="C461" s="12">
        <v>1.5</v>
      </c>
      <c r="D461" s="12">
        <v>120</v>
      </c>
      <c r="E461" s="12">
        <v>1.1</v>
      </c>
    </row>
    <row r="462" spans="2:5" ht="30">
      <c r="B462" s="19" t="s">
        <v>2007</v>
      </c>
      <c r="C462" s="12">
        <v>1.5</v>
      </c>
      <c r="D462" s="12">
        <v>140</v>
      </c>
      <c r="E462" s="12">
        <v>1.1</v>
      </c>
    </row>
    <row r="463" spans="2:5" ht="30">
      <c r="B463" s="19" t="s">
        <v>2008</v>
      </c>
      <c r="C463" s="12">
        <v>2.5</v>
      </c>
      <c r="D463" s="12">
        <v>35</v>
      </c>
      <c r="E463" s="12">
        <v>0.37</v>
      </c>
    </row>
    <row r="464" spans="2:5" ht="30">
      <c r="B464" s="19" t="s">
        <v>2009</v>
      </c>
      <c r="C464" s="12">
        <v>2.5</v>
      </c>
      <c r="D464" s="12">
        <v>50</v>
      </c>
      <c r="E464" s="12">
        <v>0.55</v>
      </c>
    </row>
    <row r="465" spans="2:5" ht="30">
      <c r="B465" s="19" t="s">
        <v>2010</v>
      </c>
      <c r="C465" s="12">
        <v>2.5</v>
      </c>
      <c r="D465" s="12">
        <v>65</v>
      </c>
      <c r="E465" s="12">
        <v>0.75</v>
      </c>
    </row>
    <row r="466" spans="2:5" ht="30">
      <c r="B466" s="19" t="s">
        <v>2011</v>
      </c>
      <c r="C466" s="12">
        <v>2.5</v>
      </c>
      <c r="D466" s="12">
        <v>80</v>
      </c>
      <c r="E466" s="12">
        <v>1.1</v>
      </c>
    </row>
    <row r="467" spans="2:5" ht="30">
      <c r="B467" s="19" t="s">
        <v>2012</v>
      </c>
      <c r="C467" s="12">
        <v>2.5</v>
      </c>
      <c r="D467" s="12">
        <v>100</v>
      </c>
      <c r="E467" s="12">
        <v>1.1</v>
      </c>
    </row>
    <row r="468" spans="2:5" ht="30">
      <c r="B468" s="19" t="s">
        <v>2013</v>
      </c>
      <c r="C468" s="12">
        <v>2.5</v>
      </c>
      <c r="D468" s="12">
        <v>120</v>
      </c>
      <c r="E468" s="12">
        <v>1.5</v>
      </c>
    </row>
    <row r="469" spans="2:5" ht="30">
      <c r="B469" s="19" t="s">
        <v>2014</v>
      </c>
      <c r="C469" s="12">
        <v>2.5</v>
      </c>
      <c r="D469" s="12">
        <v>140</v>
      </c>
      <c r="E469" s="12">
        <v>1.5</v>
      </c>
    </row>
    <row r="470" spans="2:5" ht="12">
      <c r="B470" s="330" t="s">
        <v>2015</v>
      </c>
      <c r="C470" s="267"/>
      <c r="D470" s="267"/>
      <c r="E470" s="268"/>
    </row>
    <row r="471" spans="2:5" ht="12">
      <c r="B471" s="330" t="s">
        <v>2016</v>
      </c>
      <c r="C471" s="267"/>
      <c r="D471" s="267"/>
      <c r="E471" s="268"/>
    </row>
    <row r="472" spans="2:5" ht="12">
      <c r="B472" s="330" t="s">
        <v>2017</v>
      </c>
      <c r="C472" s="267"/>
      <c r="D472" s="267"/>
      <c r="E472" s="268"/>
    </row>
  </sheetData>
  <sheetProtection/>
  <mergeCells count="6">
    <mergeCell ref="B470:E470"/>
    <mergeCell ref="B471:E471"/>
    <mergeCell ref="B472:E472"/>
    <mergeCell ref="A1:E1"/>
    <mergeCell ref="A3:E3"/>
    <mergeCell ref="B450:E450"/>
  </mergeCells>
  <printOptions/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G7" sqref="G7"/>
    </sheetView>
  </sheetViews>
  <sheetFormatPr defaultColWidth="8.8515625" defaultRowHeight="12.75"/>
  <sheetData>
    <row r="1" spans="1:5" ht="28.5" customHeight="1">
      <c r="A1" s="266" t="s">
        <v>2088</v>
      </c>
      <c r="B1" s="267"/>
      <c r="C1" s="267"/>
      <c r="D1" s="267"/>
      <c r="E1" s="267"/>
    </row>
    <row r="2" spans="1:5" ht="48">
      <c r="A2" s="1"/>
      <c r="B2" s="216"/>
      <c r="C2" s="216" t="s">
        <v>2070</v>
      </c>
      <c r="D2" s="216" t="s">
        <v>2071</v>
      </c>
      <c r="E2" s="216" t="s">
        <v>2072</v>
      </c>
    </row>
    <row r="3" spans="1:5" ht="15">
      <c r="A3" s="269" t="s">
        <v>2089</v>
      </c>
      <c r="B3" s="268"/>
      <c r="C3" s="39">
        <v>0.6</v>
      </c>
      <c r="D3" s="39">
        <v>130</v>
      </c>
      <c r="E3" s="42" t="s">
        <v>2082</v>
      </c>
    </row>
    <row r="4" spans="1:5" ht="15">
      <c r="A4" s="269" t="s">
        <v>2090</v>
      </c>
      <c r="B4" s="268"/>
      <c r="C4" s="39">
        <v>1.6</v>
      </c>
      <c r="D4" s="39">
        <v>160</v>
      </c>
      <c r="E4" s="42" t="s">
        <v>2083</v>
      </c>
    </row>
    <row r="5" spans="1:5" ht="30.75" customHeight="1">
      <c r="A5" s="269" t="s">
        <v>2091</v>
      </c>
      <c r="B5" s="268"/>
      <c r="C5" s="39"/>
      <c r="D5" s="39"/>
      <c r="E5" s="42"/>
    </row>
    <row r="6" spans="1:5" ht="15">
      <c r="A6" s="269" t="s">
        <v>2092</v>
      </c>
      <c r="B6" s="268"/>
      <c r="C6" s="39">
        <v>1</v>
      </c>
      <c r="D6" s="39">
        <v>250</v>
      </c>
      <c r="E6" s="42" t="s">
        <v>2083</v>
      </c>
    </row>
    <row r="7" spans="1:5" ht="15">
      <c r="A7" s="269" t="s">
        <v>2093</v>
      </c>
      <c r="B7" s="268"/>
      <c r="C7" s="39">
        <v>1</v>
      </c>
      <c r="D7" s="39">
        <v>250</v>
      </c>
      <c r="E7" s="42" t="s">
        <v>2083</v>
      </c>
    </row>
    <row r="8" spans="1:5" ht="15">
      <c r="A8" s="269" t="s">
        <v>2094</v>
      </c>
      <c r="B8" s="268"/>
      <c r="C8" s="39">
        <v>0.6</v>
      </c>
      <c r="D8" s="39">
        <v>130</v>
      </c>
      <c r="E8" s="42" t="s">
        <v>2082</v>
      </c>
    </row>
    <row r="10" spans="1:5" ht="25.5" customHeight="1">
      <c r="A10" s="266" t="s">
        <v>2095</v>
      </c>
      <c r="B10" s="267"/>
      <c r="C10" s="267"/>
      <c r="D10" s="267"/>
      <c r="E10" s="267"/>
    </row>
    <row r="11" spans="1:5" ht="48">
      <c r="A11" s="1"/>
      <c r="B11" s="216"/>
      <c r="C11" s="216" t="s">
        <v>2070</v>
      </c>
      <c r="D11" s="216" t="s">
        <v>2071</v>
      </c>
      <c r="E11" s="216" t="s">
        <v>2072</v>
      </c>
    </row>
    <row r="12" spans="1:5" ht="33.75" customHeight="1">
      <c r="A12" s="269" t="s">
        <v>2096</v>
      </c>
      <c r="B12" s="268"/>
      <c r="C12" s="39">
        <v>15</v>
      </c>
      <c r="D12" s="39">
        <v>7</v>
      </c>
      <c r="E12" s="42" t="s">
        <v>2097</v>
      </c>
    </row>
    <row r="13" ht="15.75" customHeight="1"/>
    <row r="14" spans="1:5" ht="15.75" customHeight="1">
      <c r="A14" s="266" t="s">
        <v>2098</v>
      </c>
      <c r="B14" s="267"/>
      <c r="C14" s="267"/>
      <c r="D14" s="267"/>
      <c r="E14" s="267"/>
    </row>
    <row r="15" spans="1:5" ht="15.75" customHeight="1">
      <c r="A15" s="1"/>
      <c r="B15" s="216"/>
      <c r="C15" s="216" t="s">
        <v>2070</v>
      </c>
      <c r="D15" s="216" t="s">
        <v>2071</v>
      </c>
      <c r="E15" s="216" t="s">
        <v>2072</v>
      </c>
    </row>
    <row r="16" spans="1:5" ht="15.75" customHeight="1">
      <c r="A16" s="269" t="s">
        <v>2099</v>
      </c>
      <c r="B16" s="268"/>
      <c r="C16" s="39">
        <v>4</v>
      </c>
      <c r="D16" s="39"/>
      <c r="E16" s="42" t="s">
        <v>2100</v>
      </c>
    </row>
    <row r="17" spans="1:5" ht="15.75" customHeight="1">
      <c r="A17" s="269" t="s">
        <v>2101</v>
      </c>
      <c r="B17" s="268"/>
      <c r="C17" s="39">
        <v>4.3</v>
      </c>
      <c r="D17" s="39"/>
      <c r="E17" s="42" t="s">
        <v>2100</v>
      </c>
    </row>
    <row r="18" spans="1:5" ht="15">
      <c r="A18" s="269" t="s">
        <v>2102</v>
      </c>
      <c r="B18" s="268"/>
      <c r="C18" s="39">
        <v>18</v>
      </c>
      <c r="D18" s="39"/>
      <c r="E18" s="42" t="s">
        <v>2082</v>
      </c>
    </row>
    <row r="19" spans="1:5" ht="15">
      <c r="A19" s="269" t="s">
        <v>2103</v>
      </c>
      <c r="B19" s="268"/>
      <c r="C19" s="39">
        <v>200</v>
      </c>
      <c r="D19" s="39"/>
      <c r="E19" s="42"/>
    </row>
    <row r="21" spans="1:5" ht="20.25" customHeight="1">
      <c r="A21" s="266" t="s">
        <v>2104</v>
      </c>
      <c r="B21" s="267"/>
      <c r="C21" s="267"/>
      <c r="D21" s="267"/>
      <c r="E21" s="267"/>
    </row>
    <row r="22" spans="1:5" ht="24">
      <c r="A22" s="1"/>
      <c r="B22" s="216"/>
      <c r="C22" s="216" t="s">
        <v>2105</v>
      </c>
      <c r="D22" s="216" t="s">
        <v>2108</v>
      </c>
      <c r="E22" s="216"/>
    </row>
    <row r="23" spans="1:5" ht="15">
      <c r="A23" s="269" t="s">
        <v>2107</v>
      </c>
      <c r="B23" s="268"/>
      <c r="C23" s="39">
        <v>1.5</v>
      </c>
      <c r="D23" s="39">
        <v>250</v>
      </c>
      <c r="E23" s="42"/>
    </row>
    <row r="24" spans="1:5" ht="15">
      <c r="A24" s="269" t="s">
        <v>2106</v>
      </c>
      <c r="B24" s="268"/>
      <c r="C24" s="39">
        <v>3</v>
      </c>
      <c r="D24" s="39">
        <v>250</v>
      </c>
      <c r="E24" s="42"/>
    </row>
  </sheetData>
  <sheetProtection/>
  <mergeCells count="17">
    <mergeCell ref="A21:E21"/>
    <mergeCell ref="A23:B23"/>
    <mergeCell ref="A24:B24"/>
    <mergeCell ref="A16:B16"/>
    <mergeCell ref="A17:B17"/>
    <mergeCell ref="A1:E1"/>
    <mergeCell ref="A3:B3"/>
    <mergeCell ref="A4:B4"/>
    <mergeCell ref="A5:B5"/>
    <mergeCell ref="A6:B6"/>
    <mergeCell ref="A19:B19"/>
    <mergeCell ref="A7:B7"/>
    <mergeCell ref="A14:E14"/>
    <mergeCell ref="A18:B18"/>
    <mergeCell ref="A8:B8"/>
    <mergeCell ref="A10:E10"/>
    <mergeCell ref="A12:B12"/>
  </mergeCells>
  <printOptions/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F13" sqref="F1:G65536"/>
    </sheetView>
  </sheetViews>
  <sheetFormatPr defaultColWidth="9.140625" defaultRowHeight="12.75"/>
  <cols>
    <col min="1" max="1" width="4.140625" style="15" customWidth="1"/>
    <col min="2" max="2" width="29.28125" style="15" customWidth="1"/>
    <col min="3" max="3" width="9.140625" style="15" customWidth="1"/>
    <col min="4" max="4" width="7.8515625" style="15" customWidth="1"/>
    <col min="5" max="5" width="13.140625" style="15" customWidth="1"/>
    <col min="6" max="6" width="12.28125" style="15" customWidth="1"/>
    <col min="7" max="7" width="13.421875" style="15" customWidth="1"/>
    <col min="8" max="8" width="6.28125" style="15" customWidth="1"/>
    <col min="9" max="9" width="6.8515625" style="15" customWidth="1"/>
    <col min="10" max="10" width="12.00390625" style="15" customWidth="1"/>
    <col min="11" max="11" width="7.7109375" style="15" customWidth="1"/>
    <col min="12" max="12" width="7.8515625" style="15" customWidth="1"/>
    <col min="13" max="13" width="4.140625" style="15" customWidth="1"/>
    <col min="14" max="14" width="14.421875" style="15" customWidth="1"/>
    <col min="15" max="15" width="7.421875" style="15" customWidth="1"/>
    <col min="16" max="16" width="6.00390625" style="15" customWidth="1"/>
    <col min="17" max="17" width="10.7109375" style="15" customWidth="1"/>
    <col min="18" max="18" width="8.421875" style="15" customWidth="1"/>
    <col min="19" max="19" width="8.00390625" style="15" customWidth="1"/>
    <col min="20" max="20" width="4.7109375" style="15" customWidth="1"/>
    <col min="21" max="21" width="14.7109375" style="15" customWidth="1"/>
    <col min="22" max="22" width="7.140625" style="15" customWidth="1"/>
    <col min="23" max="23" width="5.8515625" style="15" customWidth="1"/>
    <col min="24" max="24" width="10.421875" style="15" customWidth="1"/>
    <col min="25" max="25" width="8.00390625" style="15" customWidth="1"/>
    <col min="26" max="26" width="8.28125" style="15" customWidth="1"/>
    <col min="27" max="27" width="3.8515625" style="15" customWidth="1"/>
    <col min="28" max="28" width="14.00390625" style="15" customWidth="1"/>
    <col min="29" max="29" width="7.421875" style="15" customWidth="1"/>
    <col min="30" max="30" width="5.8515625" style="15" customWidth="1"/>
    <col min="31" max="31" width="12.140625" style="15" customWidth="1"/>
    <col min="32" max="32" width="9.140625" style="15" customWidth="1"/>
    <col min="33" max="33" width="7.421875" style="15" customWidth="1"/>
    <col min="34" max="34" width="3.8515625" style="15" customWidth="1"/>
    <col min="35" max="35" width="13.8515625" style="15" customWidth="1"/>
    <col min="36" max="36" width="7.00390625" style="15" customWidth="1"/>
    <col min="37" max="37" width="6.28125" style="15" customWidth="1"/>
    <col min="38" max="38" width="11.7109375" style="15" customWidth="1"/>
    <col min="39" max="39" width="9.140625" style="15" customWidth="1"/>
    <col min="40" max="40" width="7.7109375" style="15" customWidth="1"/>
    <col min="41" max="41" width="3.421875" style="15" customWidth="1"/>
    <col min="42" max="42" width="13.00390625" style="15" customWidth="1"/>
    <col min="43" max="43" width="9.140625" style="15" customWidth="1"/>
    <col min="44" max="44" width="6.140625" style="15" customWidth="1"/>
    <col min="45" max="45" width="12.421875" style="15" customWidth="1"/>
    <col min="46" max="47" width="9.140625" style="15" customWidth="1"/>
    <col min="48" max="48" width="4.140625" style="15" customWidth="1"/>
    <col min="49" max="49" width="13.28125" style="15" customWidth="1"/>
    <col min="50" max="50" width="7.8515625" style="15" customWidth="1"/>
    <col min="51" max="51" width="7.00390625" style="15" customWidth="1"/>
    <col min="52" max="52" width="12.421875" style="15" customWidth="1"/>
    <col min="53" max="16384" width="9.140625" style="15" customWidth="1"/>
  </cols>
  <sheetData>
    <row r="1" spans="1:5" ht="16.5" customHeight="1">
      <c r="A1" s="241" t="s">
        <v>0</v>
      </c>
      <c r="B1" s="241"/>
      <c r="C1" s="241"/>
      <c r="D1" s="241"/>
      <c r="E1" s="241"/>
    </row>
    <row r="2" spans="1:5" ht="32.25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144</v>
      </c>
    </row>
    <row r="3" spans="1:6" ht="18" customHeight="1">
      <c r="A3" s="243" t="s">
        <v>145</v>
      </c>
      <c r="B3" s="243"/>
      <c r="C3" s="243"/>
      <c r="D3" s="243"/>
      <c r="E3" s="243"/>
      <c r="F3" s="38"/>
    </row>
    <row r="4" spans="1:7" ht="12" customHeight="1">
      <c r="A4" s="18">
        <v>1</v>
      </c>
      <c r="B4" s="39" t="s">
        <v>146</v>
      </c>
      <c r="C4" s="39">
        <v>8</v>
      </c>
      <c r="D4" s="39">
        <v>18</v>
      </c>
      <c r="E4" s="10" t="s">
        <v>147</v>
      </c>
      <c r="F4" s="21"/>
      <c r="G4" s="41"/>
    </row>
    <row r="5" spans="1:7" ht="15" customHeight="1">
      <c r="A5" s="18">
        <v>2</v>
      </c>
      <c r="B5" s="39" t="s">
        <v>146</v>
      </c>
      <c r="C5" s="39">
        <v>8</v>
      </c>
      <c r="D5" s="39">
        <v>18</v>
      </c>
      <c r="E5" s="42" t="s">
        <v>148</v>
      </c>
      <c r="F5" s="21"/>
      <c r="G5" s="41"/>
    </row>
    <row r="6" spans="1:7" ht="15" customHeight="1">
      <c r="A6" s="18"/>
      <c r="B6" s="39" t="s">
        <v>2035</v>
      </c>
      <c r="C6" s="39">
        <v>8</v>
      </c>
      <c r="D6" s="39">
        <v>18</v>
      </c>
      <c r="E6" s="42" t="s">
        <v>2036</v>
      </c>
      <c r="F6" s="21"/>
      <c r="G6" s="41"/>
    </row>
    <row r="7" spans="1:7" ht="15" customHeight="1">
      <c r="A7" s="18"/>
      <c r="B7" s="39" t="s">
        <v>2035</v>
      </c>
      <c r="C7" s="39">
        <v>8</v>
      </c>
      <c r="D7" s="39">
        <v>18</v>
      </c>
      <c r="E7" s="42" t="s">
        <v>2037</v>
      </c>
      <c r="F7" s="21"/>
      <c r="G7" s="41"/>
    </row>
    <row r="8" spans="1:7" ht="15" customHeight="1">
      <c r="A8" s="18">
        <v>3</v>
      </c>
      <c r="B8" s="39" t="s">
        <v>149</v>
      </c>
      <c r="C8" s="39">
        <v>20</v>
      </c>
      <c r="D8" s="39">
        <v>30</v>
      </c>
      <c r="E8" s="42" t="s">
        <v>150</v>
      </c>
      <c r="F8" s="21"/>
      <c r="G8" s="41"/>
    </row>
    <row r="9" spans="1:7" ht="15" customHeight="1">
      <c r="A9" s="18">
        <v>4</v>
      </c>
      <c r="B9" s="39" t="s">
        <v>149</v>
      </c>
      <c r="C9" s="39">
        <v>20</v>
      </c>
      <c r="D9" s="39">
        <v>30</v>
      </c>
      <c r="E9" s="10" t="s">
        <v>151</v>
      </c>
      <c r="F9" s="21"/>
      <c r="G9" s="41"/>
    </row>
    <row r="10" spans="1:7" ht="15" customHeight="1">
      <c r="A10" s="18">
        <v>5</v>
      </c>
      <c r="B10" s="39" t="s">
        <v>152</v>
      </c>
      <c r="C10" s="39">
        <v>45</v>
      </c>
      <c r="D10" s="39">
        <v>30</v>
      </c>
      <c r="E10" s="10" t="s">
        <v>153</v>
      </c>
      <c r="F10" s="21"/>
      <c r="G10" s="41"/>
    </row>
    <row r="11" spans="1:7" ht="15" customHeight="1">
      <c r="A11" s="18"/>
      <c r="B11" s="39" t="s">
        <v>154</v>
      </c>
      <c r="D11" s="39"/>
      <c r="E11" s="39" t="s">
        <v>2036</v>
      </c>
      <c r="F11" s="21"/>
      <c r="G11" s="41"/>
    </row>
    <row r="12" spans="1:7" ht="15" customHeight="1">
      <c r="A12" s="18"/>
      <c r="B12" s="39" t="s">
        <v>154</v>
      </c>
      <c r="D12" s="39"/>
      <c r="E12" s="39" t="s">
        <v>2037</v>
      </c>
      <c r="F12" s="21"/>
      <c r="G12" s="41"/>
    </row>
    <row r="13" spans="1:7" ht="15" customHeight="1">
      <c r="A13" s="18">
        <v>6</v>
      </c>
      <c r="B13" s="39" t="s">
        <v>154</v>
      </c>
      <c r="C13" s="39">
        <v>12.5</v>
      </c>
      <c r="D13" s="39">
        <v>20</v>
      </c>
      <c r="E13" s="10" t="s">
        <v>148</v>
      </c>
      <c r="F13" s="21"/>
      <c r="G13" s="41"/>
    </row>
    <row r="14" spans="1:7" ht="15" customHeight="1">
      <c r="A14" s="18">
        <v>7</v>
      </c>
      <c r="B14" s="39" t="s">
        <v>154</v>
      </c>
      <c r="C14" s="39">
        <v>12.5</v>
      </c>
      <c r="D14" s="39">
        <v>20</v>
      </c>
      <c r="E14" s="10" t="s">
        <v>147</v>
      </c>
      <c r="F14" s="21"/>
      <c r="G14" s="41"/>
    </row>
    <row r="15" spans="1:7" ht="15" customHeight="1">
      <c r="A15" s="18">
        <v>8</v>
      </c>
      <c r="B15" s="39" t="s">
        <v>155</v>
      </c>
      <c r="C15" s="39">
        <v>10</v>
      </c>
      <c r="D15" s="39">
        <v>16</v>
      </c>
      <c r="E15" s="10" t="s">
        <v>156</v>
      </c>
      <c r="F15" s="21"/>
      <c r="G15" s="41"/>
    </row>
    <row r="16" spans="1:7" ht="15.75" customHeight="1">
      <c r="A16" s="18">
        <v>9</v>
      </c>
      <c r="B16" s="39" t="s">
        <v>157</v>
      </c>
      <c r="C16" s="39">
        <v>25</v>
      </c>
      <c r="D16" s="39">
        <v>20</v>
      </c>
      <c r="E16" s="42" t="s">
        <v>158</v>
      </c>
      <c r="F16" s="21"/>
      <c r="G16" s="41"/>
    </row>
    <row r="17" spans="1:7" ht="15.75" customHeight="1">
      <c r="A17" s="18">
        <v>10</v>
      </c>
      <c r="B17" s="39" t="s">
        <v>159</v>
      </c>
      <c r="C17" s="39">
        <v>25</v>
      </c>
      <c r="D17" s="39">
        <v>32</v>
      </c>
      <c r="E17" s="42" t="s">
        <v>151</v>
      </c>
      <c r="F17" s="21"/>
      <c r="G17" s="41"/>
    </row>
    <row r="18" spans="1:7" ht="15" customHeight="1">
      <c r="A18" s="18">
        <v>11</v>
      </c>
      <c r="B18" s="39" t="s">
        <v>160</v>
      </c>
      <c r="C18" s="39">
        <v>20</v>
      </c>
      <c r="D18" s="39">
        <v>25</v>
      </c>
      <c r="E18" s="42" t="s">
        <v>150</v>
      </c>
      <c r="F18" s="21"/>
      <c r="G18" s="41"/>
    </row>
    <row r="19" spans="1:7" ht="15.75" customHeight="1">
      <c r="A19" s="18">
        <v>12</v>
      </c>
      <c r="B19" s="39" t="s">
        <v>161</v>
      </c>
      <c r="C19" s="39">
        <v>50</v>
      </c>
      <c r="D19" s="39">
        <v>32</v>
      </c>
      <c r="E19" s="42" t="s">
        <v>153</v>
      </c>
      <c r="F19" s="21"/>
      <c r="G19" s="41"/>
    </row>
    <row r="20" spans="1:7" ht="15" customHeight="1">
      <c r="A20" s="18">
        <v>13</v>
      </c>
      <c r="B20" s="39" t="s">
        <v>162</v>
      </c>
      <c r="C20" s="39">
        <v>50</v>
      </c>
      <c r="D20" s="39">
        <v>50</v>
      </c>
      <c r="E20" s="42" t="s">
        <v>81</v>
      </c>
      <c r="F20" s="21"/>
      <c r="G20" s="41"/>
    </row>
    <row r="21" spans="1:7" ht="15" customHeight="1">
      <c r="A21" s="18">
        <v>14</v>
      </c>
      <c r="B21" s="39" t="s">
        <v>163</v>
      </c>
      <c r="C21" s="39">
        <v>45</v>
      </c>
      <c r="D21" s="39">
        <v>40</v>
      </c>
      <c r="E21" s="42" t="s">
        <v>78</v>
      </c>
      <c r="F21" s="21"/>
      <c r="G21" s="41"/>
    </row>
    <row r="22" spans="1:7" ht="15" customHeight="1">
      <c r="A22" s="18">
        <v>15</v>
      </c>
      <c r="B22" s="39" t="s">
        <v>164</v>
      </c>
      <c r="C22" s="39">
        <v>100</v>
      </c>
      <c r="D22" s="39">
        <v>32</v>
      </c>
      <c r="E22" s="42" t="s">
        <v>81</v>
      </c>
      <c r="F22" s="21"/>
      <c r="G22" s="41"/>
    </row>
    <row r="23" spans="1:7" ht="15" customHeight="1">
      <c r="A23" s="18">
        <v>16</v>
      </c>
      <c r="B23" s="39" t="s">
        <v>165</v>
      </c>
      <c r="C23" s="39">
        <v>90</v>
      </c>
      <c r="D23" s="39">
        <v>26</v>
      </c>
      <c r="E23" s="42" t="s">
        <v>78</v>
      </c>
      <c r="F23" s="21"/>
      <c r="G23" s="41"/>
    </row>
    <row r="24" spans="1:7" ht="15" customHeight="1">
      <c r="A24" s="18">
        <v>17</v>
      </c>
      <c r="B24" s="39" t="s">
        <v>166</v>
      </c>
      <c r="C24" s="39">
        <v>100</v>
      </c>
      <c r="D24" s="39">
        <v>50</v>
      </c>
      <c r="E24" s="42" t="s">
        <v>86</v>
      </c>
      <c r="F24" s="21"/>
      <c r="G24" s="41"/>
    </row>
    <row r="25" spans="1:7" ht="15" customHeight="1">
      <c r="A25" s="18">
        <v>18</v>
      </c>
      <c r="B25" s="39" t="s">
        <v>167</v>
      </c>
      <c r="C25" s="39">
        <v>90</v>
      </c>
      <c r="D25" s="39">
        <v>40</v>
      </c>
      <c r="E25" s="42" t="s">
        <v>83</v>
      </c>
      <c r="F25" s="21"/>
      <c r="G25" s="41"/>
    </row>
    <row r="26" spans="1:7" ht="15" customHeight="1">
      <c r="A26" s="18">
        <v>19</v>
      </c>
      <c r="B26" s="39" t="s">
        <v>168</v>
      </c>
      <c r="C26" s="39">
        <v>100</v>
      </c>
      <c r="D26" s="39">
        <v>80</v>
      </c>
      <c r="E26" s="42" t="s">
        <v>34</v>
      </c>
      <c r="F26" s="21"/>
      <c r="G26" s="41"/>
    </row>
    <row r="27" spans="1:7" ht="15" customHeight="1">
      <c r="A27" s="18">
        <v>20</v>
      </c>
      <c r="B27" s="39" t="s">
        <v>169</v>
      </c>
      <c r="C27" s="39">
        <v>90</v>
      </c>
      <c r="D27" s="39">
        <v>67</v>
      </c>
      <c r="E27" s="42" t="s">
        <v>99</v>
      </c>
      <c r="F27" s="21"/>
      <c r="G27" s="41"/>
    </row>
    <row r="28" spans="1:7" ht="15" customHeight="1">
      <c r="A28" s="18">
        <v>21</v>
      </c>
      <c r="B28" s="39" t="s">
        <v>170</v>
      </c>
      <c r="C28" s="39">
        <v>200</v>
      </c>
      <c r="D28" s="39">
        <v>20</v>
      </c>
      <c r="E28" s="42" t="s">
        <v>171</v>
      </c>
      <c r="F28" s="21"/>
      <c r="G28" s="41"/>
    </row>
    <row r="29" spans="1:7" ht="12" customHeight="1">
      <c r="A29" s="18">
        <v>22</v>
      </c>
      <c r="B29" s="39" t="s">
        <v>170</v>
      </c>
      <c r="C29" s="39">
        <v>200</v>
      </c>
      <c r="D29" s="39">
        <v>20</v>
      </c>
      <c r="E29" s="42" t="s">
        <v>26</v>
      </c>
      <c r="F29" s="21"/>
      <c r="G29" s="41"/>
    </row>
    <row r="30" spans="1:7" ht="15" customHeight="1">
      <c r="A30" s="18">
        <v>23</v>
      </c>
      <c r="B30" s="39" t="s">
        <v>172</v>
      </c>
      <c r="C30" s="39">
        <v>180</v>
      </c>
      <c r="D30" s="39">
        <v>16</v>
      </c>
      <c r="E30" s="42" t="s">
        <v>173</v>
      </c>
      <c r="F30" s="21"/>
      <c r="G30" s="41"/>
    </row>
    <row r="31" spans="1:7" ht="15" customHeight="1">
      <c r="A31" s="18">
        <v>24</v>
      </c>
      <c r="B31" s="39" t="s">
        <v>174</v>
      </c>
      <c r="C31" s="39">
        <v>200</v>
      </c>
      <c r="D31" s="39">
        <v>32</v>
      </c>
      <c r="E31" s="42" t="s">
        <v>16</v>
      </c>
      <c r="F31" s="21"/>
      <c r="G31" s="41"/>
    </row>
    <row r="32" spans="1:7" ht="15" customHeight="1">
      <c r="A32" s="18">
        <v>25</v>
      </c>
      <c r="B32" s="39" t="s">
        <v>175</v>
      </c>
      <c r="C32" s="39">
        <v>180</v>
      </c>
      <c r="D32" s="39">
        <v>26</v>
      </c>
      <c r="E32" s="42" t="s">
        <v>18</v>
      </c>
      <c r="F32" s="21"/>
      <c r="G32" s="41"/>
    </row>
    <row r="33" spans="1:7" ht="15" customHeight="1">
      <c r="A33" s="18">
        <v>26</v>
      </c>
      <c r="B33" s="39" t="s">
        <v>176</v>
      </c>
      <c r="C33" s="39">
        <v>315</v>
      </c>
      <c r="D33" s="39">
        <v>20</v>
      </c>
      <c r="E33" s="42" t="s">
        <v>16</v>
      </c>
      <c r="F33" s="21"/>
      <c r="G33" s="41"/>
    </row>
    <row r="34" spans="1:7" ht="15" customHeight="1">
      <c r="A34" s="18">
        <v>27</v>
      </c>
      <c r="B34" s="39" t="s">
        <v>177</v>
      </c>
      <c r="C34" s="39">
        <v>290</v>
      </c>
      <c r="D34" s="39">
        <v>16</v>
      </c>
      <c r="E34" s="42" t="s">
        <v>178</v>
      </c>
      <c r="F34" s="21"/>
      <c r="G34" s="41"/>
    </row>
    <row r="35" spans="1:7" ht="15" customHeight="1">
      <c r="A35" s="18">
        <v>28</v>
      </c>
      <c r="B35" s="39" t="s">
        <v>179</v>
      </c>
      <c r="C35" s="39">
        <v>315</v>
      </c>
      <c r="D35" s="39">
        <v>32</v>
      </c>
      <c r="E35" s="42" t="s">
        <v>180</v>
      </c>
      <c r="F35" s="21"/>
      <c r="G35" s="41"/>
    </row>
    <row r="36" spans="1:7" ht="15" customHeight="1">
      <c r="A36" s="18">
        <v>29</v>
      </c>
      <c r="B36" s="39" t="s">
        <v>179</v>
      </c>
      <c r="C36" s="39">
        <v>315</v>
      </c>
      <c r="D36" s="39">
        <v>32</v>
      </c>
      <c r="E36" s="42" t="s">
        <v>14</v>
      </c>
      <c r="F36" s="21"/>
      <c r="G36" s="41"/>
    </row>
    <row r="37" spans="1:7" ht="15.75" customHeight="1">
      <c r="A37" s="18">
        <v>30</v>
      </c>
      <c r="B37" s="39" t="s">
        <v>181</v>
      </c>
      <c r="C37" s="39">
        <v>290</v>
      </c>
      <c r="D37" s="39">
        <v>26</v>
      </c>
      <c r="E37" s="42" t="s">
        <v>16</v>
      </c>
      <c r="F37" s="21"/>
      <c r="G37" s="41"/>
    </row>
    <row r="38" spans="1:7" ht="15.75" customHeight="1">
      <c r="A38" s="18">
        <v>31</v>
      </c>
      <c r="B38" s="39" t="s">
        <v>182</v>
      </c>
      <c r="C38" s="39">
        <v>400</v>
      </c>
      <c r="D38" s="39">
        <v>50</v>
      </c>
      <c r="E38" s="42" t="s">
        <v>43</v>
      </c>
      <c r="F38" s="21"/>
      <c r="G38" s="41"/>
    </row>
    <row r="39" spans="1:7" ht="15.75" customHeight="1">
      <c r="A39" s="18">
        <v>32</v>
      </c>
      <c r="B39" s="39" t="s">
        <v>183</v>
      </c>
      <c r="C39" s="39">
        <v>400</v>
      </c>
      <c r="D39" s="39">
        <v>40</v>
      </c>
      <c r="E39" s="42" t="s">
        <v>20</v>
      </c>
      <c r="F39" s="21"/>
      <c r="G39" s="41"/>
    </row>
    <row r="40" spans="1:7" ht="19.5" customHeight="1">
      <c r="A40" s="18">
        <v>33</v>
      </c>
      <c r="B40" s="39" t="s">
        <v>184</v>
      </c>
      <c r="C40" s="39">
        <v>290</v>
      </c>
      <c r="D40" s="39">
        <v>30</v>
      </c>
      <c r="E40" s="42" t="s">
        <v>14</v>
      </c>
      <c r="G40" s="41"/>
    </row>
    <row r="41" spans="1:7" ht="15" customHeight="1">
      <c r="A41" s="18">
        <v>34</v>
      </c>
      <c r="B41" s="39" t="s">
        <v>185</v>
      </c>
      <c r="C41" s="39">
        <v>250</v>
      </c>
      <c r="D41" s="39">
        <v>24</v>
      </c>
      <c r="E41" s="42" t="s">
        <v>16</v>
      </c>
      <c r="F41" s="21"/>
      <c r="G41" s="41"/>
    </row>
    <row r="42" spans="1:7" ht="15.75" customHeight="1">
      <c r="A42" s="18">
        <v>35</v>
      </c>
      <c r="B42" s="39" t="s">
        <v>186</v>
      </c>
      <c r="C42" s="39">
        <v>160</v>
      </c>
      <c r="D42" s="39">
        <v>30</v>
      </c>
      <c r="E42" s="42" t="s">
        <v>16</v>
      </c>
      <c r="F42" s="21"/>
      <c r="G42" s="41"/>
    </row>
    <row r="43" spans="1:7" ht="15" customHeight="1">
      <c r="A43" s="18">
        <v>36</v>
      </c>
      <c r="B43" s="39" t="s">
        <v>187</v>
      </c>
      <c r="C43" s="39">
        <v>140</v>
      </c>
      <c r="D43" s="39">
        <v>29</v>
      </c>
      <c r="E43" s="42" t="s">
        <v>18</v>
      </c>
      <c r="F43" s="21"/>
      <c r="G43" s="41"/>
    </row>
    <row r="44" spans="1:7" ht="15" customHeight="1">
      <c r="A44" s="14" t="s">
        <v>188</v>
      </c>
      <c r="B44" s="14"/>
      <c r="C44" s="14"/>
      <c r="D44" s="14"/>
      <c r="E44" s="14"/>
      <c r="F44" s="21"/>
      <c r="G44" s="41"/>
    </row>
    <row r="45" spans="1:7" ht="15" customHeight="1">
      <c r="A45" s="18">
        <v>1</v>
      </c>
      <c r="B45" s="39" t="s">
        <v>189</v>
      </c>
      <c r="C45" s="39">
        <v>6</v>
      </c>
      <c r="D45" s="39">
        <v>28</v>
      </c>
      <c r="E45" s="10" t="s">
        <v>156</v>
      </c>
      <c r="F45" s="21"/>
      <c r="G45" s="41"/>
    </row>
    <row r="46" spans="1:7" ht="15" customHeight="1">
      <c r="A46" s="18">
        <v>2</v>
      </c>
      <c r="B46" s="39" t="s">
        <v>190</v>
      </c>
      <c r="C46" s="39">
        <v>8</v>
      </c>
      <c r="D46" s="39">
        <v>30</v>
      </c>
      <c r="E46" s="10" t="s">
        <v>148</v>
      </c>
      <c r="F46" s="21"/>
      <c r="G46" s="41"/>
    </row>
    <row r="47" spans="1:7" ht="15" customHeight="1">
      <c r="A47" s="18">
        <v>3</v>
      </c>
      <c r="B47" s="39" t="s">
        <v>191</v>
      </c>
      <c r="C47" s="39">
        <v>9</v>
      </c>
      <c r="D47" s="39">
        <v>40</v>
      </c>
      <c r="E47" s="42" t="s">
        <v>158</v>
      </c>
      <c r="F47" s="21"/>
      <c r="G47" s="41"/>
    </row>
    <row r="48" spans="1:7" ht="15" customHeight="1">
      <c r="A48" s="18">
        <v>4</v>
      </c>
      <c r="B48" s="39" t="s">
        <v>192</v>
      </c>
      <c r="C48" s="39">
        <v>12.5</v>
      </c>
      <c r="D48" s="39">
        <v>20</v>
      </c>
      <c r="E48" s="42" t="s">
        <v>148</v>
      </c>
      <c r="F48" s="21"/>
      <c r="G48" s="41"/>
    </row>
    <row r="49" spans="1:7" ht="15" customHeight="1">
      <c r="A49" s="18">
        <v>5</v>
      </c>
      <c r="B49" s="39" t="s">
        <v>193</v>
      </c>
      <c r="C49" s="39">
        <v>10</v>
      </c>
      <c r="D49" s="39">
        <v>16</v>
      </c>
      <c r="E49" s="42" t="s">
        <v>147</v>
      </c>
      <c r="F49" s="21"/>
      <c r="G49" s="41"/>
    </row>
    <row r="50" spans="1:7" ht="15" customHeight="1">
      <c r="A50" s="18">
        <v>6</v>
      </c>
      <c r="B50" s="39" t="s">
        <v>194</v>
      </c>
      <c r="C50" s="39">
        <v>12.5</v>
      </c>
      <c r="D50" s="39">
        <v>32</v>
      </c>
      <c r="E50" s="42" t="s">
        <v>158</v>
      </c>
      <c r="F50" s="21"/>
      <c r="G50" s="41"/>
    </row>
    <row r="51" spans="1:7" ht="15" customHeight="1">
      <c r="A51" s="18">
        <v>7</v>
      </c>
      <c r="B51" s="39" t="s">
        <v>195</v>
      </c>
      <c r="C51" s="39">
        <v>20</v>
      </c>
      <c r="D51" s="39">
        <v>18</v>
      </c>
      <c r="E51" s="42" t="s">
        <v>148</v>
      </c>
      <c r="F51" s="21"/>
      <c r="G51" s="41"/>
    </row>
    <row r="52" spans="1:7" ht="15" customHeight="1">
      <c r="A52" s="18">
        <v>8</v>
      </c>
      <c r="B52" s="39" t="s">
        <v>196</v>
      </c>
      <c r="C52" s="39">
        <v>20</v>
      </c>
      <c r="D52" s="39">
        <v>30</v>
      </c>
      <c r="E52" s="42" t="s">
        <v>158</v>
      </c>
      <c r="F52" s="21"/>
      <c r="G52" s="41"/>
    </row>
    <row r="53" spans="1:7" ht="15.75" customHeight="1">
      <c r="A53" s="18">
        <v>9</v>
      </c>
      <c r="B53" s="39" t="s">
        <v>197</v>
      </c>
      <c r="C53" s="39">
        <v>25</v>
      </c>
      <c r="D53" s="39">
        <v>20</v>
      </c>
      <c r="E53" s="42" t="s">
        <v>150</v>
      </c>
      <c r="F53" s="21"/>
      <c r="G53" s="41"/>
    </row>
    <row r="54" spans="1:7" ht="15">
      <c r="A54" s="18">
        <v>10</v>
      </c>
      <c r="B54" s="39" t="s">
        <v>198</v>
      </c>
      <c r="C54" s="39">
        <v>25</v>
      </c>
      <c r="D54" s="39">
        <v>20</v>
      </c>
      <c r="E54" s="42" t="s">
        <v>150</v>
      </c>
      <c r="F54" s="21"/>
      <c r="G54" s="41"/>
    </row>
    <row r="55" spans="1:7" ht="15">
      <c r="A55" s="18">
        <v>11</v>
      </c>
      <c r="B55" s="39" t="s">
        <v>199</v>
      </c>
      <c r="C55" s="39">
        <v>25</v>
      </c>
      <c r="D55" s="39">
        <v>32</v>
      </c>
      <c r="E55" s="42" t="s">
        <v>151</v>
      </c>
      <c r="F55" s="21"/>
      <c r="G55" s="41"/>
    </row>
    <row r="56" spans="1:7" ht="15">
      <c r="A56" s="18">
        <v>12</v>
      </c>
      <c r="B56" s="39" t="s">
        <v>200</v>
      </c>
      <c r="C56" s="39">
        <v>50</v>
      </c>
      <c r="D56" s="39">
        <v>32</v>
      </c>
      <c r="E56" s="42" t="s">
        <v>153</v>
      </c>
      <c r="F56" s="21"/>
      <c r="G56" s="41"/>
    </row>
    <row r="57" spans="1:7" ht="15">
      <c r="A57" s="18">
        <v>13</v>
      </c>
      <c r="B57" s="39" t="s">
        <v>201</v>
      </c>
      <c r="C57" s="39">
        <v>50</v>
      </c>
      <c r="D57" s="39">
        <v>32</v>
      </c>
      <c r="E57" s="42" t="s">
        <v>153</v>
      </c>
      <c r="F57" s="21"/>
      <c r="G57" s="41"/>
    </row>
    <row r="58" spans="1:7" ht="15">
      <c r="A58" s="18">
        <v>14</v>
      </c>
      <c r="B58" s="39" t="s">
        <v>202</v>
      </c>
      <c r="C58" s="39">
        <v>50</v>
      </c>
      <c r="D58" s="39">
        <v>50</v>
      </c>
      <c r="E58" s="42" t="s">
        <v>81</v>
      </c>
      <c r="F58" s="21"/>
      <c r="G58" s="41"/>
    </row>
    <row r="59" spans="1:7" ht="15">
      <c r="A59" s="18">
        <v>15</v>
      </c>
      <c r="B59" s="39" t="s">
        <v>203</v>
      </c>
      <c r="C59" s="39">
        <v>50</v>
      </c>
      <c r="D59" s="39">
        <v>50</v>
      </c>
      <c r="E59" s="42" t="s">
        <v>81</v>
      </c>
      <c r="F59" s="21"/>
      <c r="G59" s="41"/>
    </row>
    <row r="60" spans="1:6" ht="15">
      <c r="A60" s="18">
        <v>16</v>
      </c>
      <c r="B60" s="39" t="s">
        <v>204</v>
      </c>
      <c r="C60" s="39">
        <v>100</v>
      </c>
      <c r="D60" s="39">
        <v>32</v>
      </c>
      <c r="E60" s="42" t="s">
        <v>81</v>
      </c>
      <c r="F60" s="21"/>
    </row>
    <row r="61" spans="1:6" ht="15">
      <c r="A61" s="18">
        <v>17</v>
      </c>
      <c r="B61" s="39" t="s">
        <v>205</v>
      </c>
      <c r="C61" s="39">
        <v>100</v>
      </c>
      <c r="D61" s="39">
        <v>50</v>
      </c>
      <c r="E61" s="42" t="s">
        <v>88</v>
      </c>
      <c r="F61" s="21"/>
    </row>
    <row r="62" spans="1:6" ht="15">
      <c r="A62" s="18">
        <v>18</v>
      </c>
      <c r="B62" s="39" t="s">
        <v>206</v>
      </c>
      <c r="C62" s="39">
        <v>100</v>
      </c>
      <c r="D62" s="39">
        <v>80</v>
      </c>
      <c r="E62" s="42" t="s">
        <v>34</v>
      </c>
      <c r="F62" s="21"/>
    </row>
    <row r="63" spans="1:6" ht="15">
      <c r="A63" s="18">
        <v>19</v>
      </c>
      <c r="B63" s="39" t="s">
        <v>207</v>
      </c>
      <c r="C63" s="39">
        <v>200</v>
      </c>
      <c r="D63" s="39">
        <v>20</v>
      </c>
      <c r="E63" s="42" t="s">
        <v>171</v>
      </c>
      <c r="F63" s="21"/>
    </row>
    <row r="64" spans="1:5" ht="9.75">
      <c r="A64" s="43"/>
      <c r="B64" s="43"/>
      <c r="C64" s="43"/>
      <c r="D64" s="43"/>
      <c r="E64" s="43"/>
    </row>
    <row r="65" ht="13.5" customHeight="1"/>
    <row r="66" ht="12.75" customHeight="1"/>
    <row r="67" ht="12.75" customHeight="1"/>
    <row r="68" ht="12.75" customHeight="1"/>
    <row r="69" ht="13.5" customHeight="1"/>
    <row r="70" ht="12.75" customHeight="1"/>
  </sheetData>
  <sheetProtection selectLockedCells="1" selectUnlockedCells="1"/>
  <mergeCells count="2">
    <mergeCell ref="A1:E1"/>
    <mergeCell ref="A3:E3"/>
  </mergeCells>
  <printOptions/>
  <pageMargins left="0.7777777777777778" right="0.22013888888888888" top="0.52" bottom="0.5097222222222222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53">
      <selection activeCell="G14" sqref="G14"/>
    </sheetView>
  </sheetViews>
  <sheetFormatPr defaultColWidth="9.140625" defaultRowHeight="12.75"/>
  <cols>
    <col min="1" max="1" width="5.00390625" style="15" customWidth="1"/>
    <col min="2" max="2" width="23.00390625" style="15" customWidth="1"/>
    <col min="3" max="3" width="9.7109375" style="15" customWidth="1"/>
    <col min="4" max="4" width="8.140625" style="15" customWidth="1"/>
    <col min="5" max="5" width="19.00390625" style="15" customWidth="1"/>
    <col min="6" max="6" width="11.8515625" style="15" customWidth="1"/>
    <col min="7" max="7" width="13.421875" style="15" customWidth="1"/>
    <col min="8" max="8" width="6.28125" style="15" customWidth="1"/>
    <col min="9" max="9" width="6.8515625" style="15" customWidth="1"/>
    <col min="10" max="10" width="12.00390625" style="15" customWidth="1"/>
    <col min="11" max="11" width="7.7109375" style="15" customWidth="1"/>
    <col min="12" max="12" width="7.8515625" style="15" customWidth="1"/>
    <col min="13" max="13" width="4.140625" style="15" customWidth="1"/>
    <col min="14" max="14" width="14.421875" style="15" customWidth="1"/>
    <col min="15" max="15" width="7.421875" style="15" customWidth="1"/>
    <col min="16" max="16" width="6.00390625" style="15" customWidth="1"/>
    <col min="17" max="17" width="10.7109375" style="15" customWidth="1"/>
    <col min="18" max="18" width="8.421875" style="15" customWidth="1"/>
    <col min="19" max="19" width="8.00390625" style="15" customWidth="1"/>
    <col min="20" max="20" width="4.7109375" style="15" customWidth="1"/>
    <col min="21" max="21" width="14.7109375" style="15" customWidth="1"/>
    <col min="22" max="22" width="7.140625" style="15" customWidth="1"/>
    <col min="23" max="23" width="5.8515625" style="15" customWidth="1"/>
    <col min="24" max="24" width="10.421875" style="15" customWidth="1"/>
    <col min="25" max="25" width="8.00390625" style="15" customWidth="1"/>
    <col min="26" max="26" width="8.28125" style="15" customWidth="1"/>
    <col min="27" max="27" width="3.8515625" style="15" customWidth="1"/>
    <col min="28" max="28" width="14.00390625" style="15" customWidth="1"/>
    <col min="29" max="29" width="7.421875" style="15" customWidth="1"/>
    <col min="30" max="30" width="5.8515625" style="15" customWidth="1"/>
    <col min="31" max="31" width="12.140625" style="15" customWidth="1"/>
    <col min="32" max="32" width="9.140625" style="15" customWidth="1"/>
    <col min="33" max="33" width="7.421875" style="15" customWidth="1"/>
    <col min="34" max="34" width="3.8515625" style="15" customWidth="1"/>
    <col min="35" max="35" width="13.8515625" style="15" customWidth="1"/>
    <col min="36" max="36" width="7.00390625" style="15" customWidth="1"/>
    <col min="37" max="37" width="6.28125" style="15" customWidth="1"/>
    <col min="38" max="38" width="11.7109375" style="15" customWidth="1"/>
    <col min="39" max="39" width="9.140625" style="15" customWidth="1"/>
    <col min="40" max="40" width="7.7109375" style="15" customWidth="1"/>
    <col min="41" max="41" width="3.421875" style="15" customWidth="1"/>
    <col min="42" max="42" width="13.00390625" style="15" customWidth="1"/>
    <col min="43" max="43" width="9.140625" style="15" customWidth="1"/>
    <col min="44" max="44" width="6.140625" style="15" customWidth="1"/>
    <col min="45" max="45" width="12.421875" style="15" customWidth="1"/>
    <col min="46" max="47" width="9.140625" style="15" customWidth="1"/>
    <col min="48" max="48" width="4.140625" style="15" customWidth="1"/>
    <col min="49" max="49" width="13.28125" style="15" customWidth="1"/>
    <col min="50" max="50" width="7.8515625" style="15" customWidth="1"/>
    <col min="51" max="51" width="7.00390625" style="15" customWidth="1"/>
    <col min="52" max="52" width="12.421875" style="15" customWidth="1"/>
    <col min="53" max="16384" width="9.140625" style="15" customWidth="1"/>
  </cols>
  <sheetData>
    <row r="1" spans="1:7" ht="14.25" customHeight="1">
      <c r="A1" s="241" t="s">
        <v>0</v>
      </c>
      <c r="B1" s="241"/>
      <c r="C1" s="241"/>
      <c r="D1" s="241"/>
      <c r="E1" s="241"/>
      <c r="G1" s="21"/>
    </row>
    <row r="2" spans="1:7" ht="30">
      <c r="A2" s="37" t="s">
        <v>1</v>
      </c>
      <c r="B2" s="37" t="s">
        <v>2</v>
      </c>
      <c r="C2" s="37" t="s">
        <v>3</v>
      </c>
      <c r="D2" s="37" t="s">
        <v>4</v>
      </c>
      <c r="E2" s="37" t="s">
        <v>208</v>
      </c>
      <c r="G2" s="21"/>
    </row>
    <row r="3" spans="1:7" ht="18.75" customHeight="1">
      <c r="A3" s="243" t="s">
        <v>209</v>
      </c>
      <c r="B3" s="243"/>
      <c r="C3" s="243"/>
      <c r="D3" s="243"/>
      <c r="E3" s="243"/>
      <c r="F3" s="38"/>
      <c r="G3" s="21"/>
    </row>
    <row r="4" spans="1:7" ht="15" customHeight="1">
      <c r="A4" s="18">
        <v>1</v>
      </c>
      <c r="B4" s="44" t="s">
        <v>210</v>
      </c>
      <c r="C4" s="8">
        <v>3.6</v>
      </c>
      <c r="D4" s="8">
        <v>16</v>
      </c>
      <c r="E4" s="8" t="s">
        <v>211</v>
      </c>
      <c r="F4" s="21"/>
      <c r="G4" s="21"/>
    </row>
    <row r="5" spans="1:7" ht="15">
      <c r="A5" s="18">
        <v>2</v>
      </c>
      <c r="B5" s="44" t="s">
        <v>212</v>
      </c>
      <c r="C5" s="8">
        <v>3.6</v>
      </c>
      <c r="D5" s="8">
        <v>16</v>
      </c>
      <c r="E5" s="8" t="s">
        <v>211</v>
      </c>
      <c r="F5" s="21"/>
      <c r="G5" s="41"/>
    </row>
    <row r="6" spans="1:7" ht="15">
      <c r="A6" s="18">
        <v>3</v>
      </c>
      <c r="B6" s="44" t="s">
        <v>213</v>
      </c>
      <c r="C6" s="8">
        <v>3.6</v>
      </c>
      <c r="D6" s="8">
        <v>16</v>
      </c>
      <c r="E6" s="8" t="s">
        <v>211</v>
      </c>
      <c r="F6" s="21"/>
      <c r="G6" s="41"/>
    </row>
    <row r="7" spans="1:7" ht="15">
      <c r="A7" s="18"/>
      <c r="B7" s="44" t="s">
        <v>1617</v>
      </c>
      <c r="C7" s="8">
        <v>3.6</v>
      </c>
      <c r="D7" s="8">
        <v>16</v>
      </c>
      <c r="E7" s="8">
        <v>1.5</v>
      </c>
      <c r="F7" s="21"/>
      <c r="G7" s="41"/>
    </row>
    <row r="8" spans="1:7" ht="15">
      <c r="A8" s="18"/>
      <c r="B8" s="44" t="s">
        <v>1623</v>
      </c>
      <c r="C8" s="8">
        <v>3.6</v>
      </c>
      <c r="D8" s="8">
        <v>16</v>
      </c>
      <c r="E8" s="8">
        <v>1.5</v>
      </c>
      <c r="F8" s="21"/>
      <c r="G8" s="41"/>
    </row>
    <row r="9" spans="1:7" ht="15">
      <c r="A9" s="18"/>
      <c r="B9" s="44" t="s">
        <v>1624</v>
      </c>
      <c r="C9" s="8">
        <v>3.6</v>
      </c>
      <c r="D9" s="8">
        <v>16</v>
      </c>
      <c r="E9" s="8">
        <v>1.5</v>
      </c>
      <c r="F9" s="21"/>
      <c r="G9" s="41"/>
    </row>
    <row r="10" spans="1:7" ht="15">
      <c r="A10" s="18">
        <v>4</v>
      </c>
      <c r="B10" s="44" t="s">
        <v>214</v>
      </c>
      <c r="C10" s="8">
        <v>3.6</v>
      </c>
      <c r="D10" s="8">
        <v>16</v>
      </c>
      <c r="E10" s="8" t="s">
        <v>211</v>
      </c>
      <c r="F10" s="21"/>
      <c r="G10" s="41"/>
    </row>
    <row r="11" spans="1:7" ht="15">
      <c r="A11" s="18">
        <v>5</v>
      </c>
      <c r="B11" s="44" t="s">
        <v>215</v>
      </c>
      <c r="C11" s="8">
        <v>3.6</v>
      </c>
      <c r="D11" s="8">
        <v>16</v>
      </c>
      <c r="E11" s="8" t="s">
        <v>211</v>
      </c>
      <c r="F11" s="21"/>
      <c r="G11" s="41"/>
    </row>
    <row r="12" spans="1:7" ht="15">
      <c r="A12" s="18">
        <v>6</v>
      </c>
      <c r="B12" s="44" t="s">
        <v>216</v>
      </c>
      <c r="C12" s="8">
        <v>3.6</v>
      </c>
      <c r="D12" s="8">
        <v>16</v>
      </c>
      <c r="E12" s="8" t="s">
        <v>211</v>
      </c>
      <c r="F12" s="21"/>
      <c r="G12" s="41"/>
    </row>
    <row r="13" spans="1:7" ht="15">
      <c r="A13" s="18">
        <v>7</v>
      </c>
      <c r="B13" s="44" t="s">
        <v>217</v>
      </c>
      <c r="C13" s="8">
        <v>3.6</v>
      </c>
      <c r="D13" s="8">
        <v>16</v>
      </c>
      <c r="E13" s="8" t="s">
        <v>211</v>
      </c>
      <c r="F13" s="21"/>
      <c r="G13" s="41"/>
    </row>
    <row r="14" spans="1:7" ht="15">
      <c r="A14" s="18">
        <v>8</v>
      </c>
      <c r="B14" s="44" t="s">
        <v>218</v>
      </c>
      <c r="C14" s="8">
        <v>3.6</v>
      </c>
      <c r="D14" s="8">
        <v>16</v>
      </c>
      <c r="E14" s="8" t="s">
        <v>211</v>
      </c>
      <c r="F14" s="21"/>
      <c r="G14" s="41"/>
    </row>
    <row r="15" spans="1:7" ht="15">
      <c r="A15" s="18">
        <v>9</v>
      </c>
      <c r="B15" s="44" t="s">
        <v>219</v>
      </c>
      <c r="C15" s="8">
        <v>3.6</v>
      </c>
      <c r="D15" s="8">
        <v>16</v>
      </c>
      <c r="E15" s="8" t="s">
        <v>211</v>
      </c>
      <c r="F15" s="21"/>
      <c r="G15" s="41"/>
    </row>
    <row r="16" spans="1:7" ht="15">
      <c r="A16" s="18"/>
      <c r="B16" s="44" t="s">
        <v>1620</v>
      </c>
      <c r="C16" s="8">
        <v>3.6</v>
      </c>
      <c r="D16" s="8">
        <v>16</v>
      </c>
      <c r="E16" s="8">
        <v>1.5</v>
      </c>
      <c r="F16" s="21"/>
      <c r="G16" s="41"/>
    </row>
    <row r="17" spans="1:7" ht="15.75" customHeight="1">
      <c r="A17" s="18"/>
      <c r="B17" s="44" t="s">
        <v>1621</v>
      </c>
      <c r="C17" s="8">
        <v>3.6</v>
      </c>
      <c r="D17" s="8">
        <v>16</v>
      </c>
      <c r="E17" s="8">
        <v>1.5</v>
      </c>
      <c r="F17" s="21"/>
      <c r="G17" s="41"/>
    </row>
    <row r="18" spans="1:7" ht="15">
      <c r="A18" s="18"/>
      <c r="B18" s="44" t="s">
        <v>1622</v>
      </c>
      <c r="C18" s="8">
        <v>3.6</v>
      </c>
      <c r="D18" s="8">
        <v>16</v>
      </c>
      <c r="E18" s="8">
        <v>1.5</v>
      </c>
      <c r="F18" s="21"/>
      <c r="G18" s="41"/>
    </row>
    <row r="19" spans="1:7" ht="15">
      <c r="A19" s="18">
        <v>10</v>
      </c>
      <c r="B19" s="44" t="s">
        <v>220</v>
      </c>
      <c r="C19" s="8">
        <v>3.6</v>
      </c>
      <c r="D19" s="8">
        <v>16</v>
      </c>
      <c r="E19" s="8" t="s">
        <v>211</v>
      </c>
      <c r="F19" s="21"/>
      <c r="G19" s="41"/>
    </row>
    <row r="20" spans="1:7" ht="15.75" customHeight="1">
      <c r="A20" s="18">
        <v>11</v>
      </c>
      <c r="B20" s="44" t="s">
        <v>221</v>
      </c>
      <c r="C20" s="8">
        <v>3.6</v>
      </c>
      <c r="D20" s="8">
        <v>16</v>
      </c>
      <c r="E20" s="8" t="s">
        <v>211</v>
      </c>
      <c r="F20" s="21"/>
      <c r="G20" s="41"/>
    </row>
    <row r="21" spans="1:7" ht="15">
      <c r="A21" s="18">
        <v>12</v>
      </c>
      <c r="B21" s="44" t="s">
        <v>222</v>
      </c>
      <c r="C21" s="8">
        <v>3.6</v>
      </c>
      <c r="D21" s="8">
        <v>16</v>
      </c>
      <c r="E21" s="8" t="s">
        <v>211</v>
      </c>
      <c r="F21" s="21"/>
      <c r="G21" s="41"/>
    </row>
    <row r="22" spans="1:7" ht="15">
      <c r="A22" s="18">
        <v>13</v>
      </c>
      <c r="B22" s="44" t="s">
        <v>223</v>
      </c>
      <c r="C22" s="8">
        <v>3.6</v>
      </c>
      <c r="D22" s="8">
        <v>16</v>
      </c>
      <c r="E22" s="8" t="s">
        <v>211</v>
      </c>
      <c r="F22" s="21"/>
      <c r="G22" s="41"/>
    </row>
    <row r="23" spans="1:7" ht="15">
      <c r="A23" s="18">
        <v>14</v>
      </c>
      <c r="B23" s="44" t="s">
        <v>224</v>
      </c>
      <c r="C23" s="8">
        <v>7.2</v>
      </c>
      <c r="D23" s="8">
        <v>26</v>
      </c>
      <c r="E23" s="8" t="s">
        <v>225</v>
      </c>
      <c r="F23" s="21"/>
      <c r="G23" s="41"/>
    </row>
    <row r="24" spans="1:7" ht="15">
      <c r="A24" s="18">
        <v>15</v>
      </c>
      <c r="B24" s="44" t="s">
        <v>226</v>
      </c>
      <c r="C24" s="8">
        <v>7.2</v>
      </c>
      <c r="D24" s="8">
        <v>26</v>
      </c>
      <c r="E24" s="8" t="s">
        <v>225</v>
      </c>
      <c r="F24" s="21"/>
      <c r="G24" s="41"/>
    </row>
    <row r="25" spans="1:7" ht="15">
      <c r="A25" s="18">
        <v>16</v>
      </c>
      <c r="B25" s="44" t="s">
        <v>227</v>
      </c>
      <c r="C25" s="8">
        <v>7.2</v>
      </c>
      <c r="D25" s="8">
        <v>26</v>
      </c>
      <c r="E25" s="8" t="s">
        <v>225</v>
      </c>
      <c r="F25" s="21"/>
      <c r="G25" s="41"/>
    </row>
    <row r="26" spans="1:7" ht="15">
      <c r="A26" s="18"/>
      <c r="B26" s="44" t="s">
        <v>1618</v>
      </c>
      <c r="C26" s="8">
        <v>7.2</v>
      </c>
      <c r="D26" s="8">
        <v>26</v>
      </c>
      <c r="E26" s="8">
        <v>5.5</v>
      </c>
      <c r="F26" s="21"/>
      <c r="G26" s="41"/>
    </row>
    <row r="27" spans="1:7" ht="15">
      <c r="A27" s="18"/>
      <c r="B27" s="44" t="s">
        <v>1619</v>
      </c>
      <c r="C27" s="8">
        <v>7.2</v>
      </c>
      <c r="D27" s="8">
        <v>26</v>
      </c>
      <c r="E27" s="8">
        <v>5.5</v>
      </c>
      <c r="F27" s="21"/>
      <c r="G27" s="41"/>
    </row>
    <row r="28" spans="1:7" ht="15">
      <c r="A28" s="18"/>
      <c r="B28" s="44" t="s">
        <v>1675</v>
      </c>
      <c r="C28" s="8">
        <v>7.2</v>
      </c>
      <c r="D28" s="8">
        <v>26</v>
      </c>
      <c r="E28" s="8">
        <v>5.5</v>
      </c>
      <c r="F28" s="21"/>
      <c r="G28" s="41"/>
    </row>
    <row r="29" spans="1:7" ht="15" customHeight="1">
      <c r="A29" s="18">
        <v>17</v>
      </c>
      <c r="B29" s="44" t="s">
        <v>1676</v>
      </c>
      <c r="C29" s="8">
        <v>7.2</v>
      </c>
      <c r="D29" s="8">
        <v>26</v>
      </c>
      <c r="E29" s="8" t="s">
        <v>225</v>
      </c>
      <c r="F29" s="21"/>
      <c r="G29" s="41"/>
    </row>
    <row r="30" spans="1:7" ht="15">
      <c r="A30" s="18">
        <v>18</v>
      </c>
      <c r="B30" s="44" t="s">
        <v>228</v>
      </c>
      <c r="C30" s="8">
        <v>7.2</v>
      </c>
      <c r="D30" s="8">
        <v>26</v>
      </c>
      <c r="E30" s="8" t="s">
        <v>225</v>
      </c>
      <c r="F30" s="21"/>
      <c r="G30" s="41"/>
    </row>
    <row r="31" spans="1:7" ht="15">
      <c r="A31" s="18">
        <v>19</v>
      </c>
      <c r="B31" s="44" t="s">
        <v>229</v>
      </c>
      <c r="C31" s="8">
        <v>7.2</v>
      </c>
      <c r="D31" s="8">
        <v>26</v>
      </c>
      <c r="E31" s="8" t="s">
        <v>225</v>
      </c>
      <c r="F31" s="21"/>
      <c r="G31" s="41"/>
    </row>
    <row r="32" spans="1:7" ht="15">
      <c r="A32" s="18">
        <v>20</v>
      </c>
      <c r="B32" s="44" t="s">
        <v>230</v>
      </c>
      <c r="C32" s="8">
        <v>7.2</v>
      </c>
      <c r="D32" s="8">
        <v>26</v>
      </c>
      <c r="E32" s="8" t="s">
        <v>225</v>
      </c>
      <c r="F32" s="21"/>
      <c r="G32" s="41"/>
    </row>
    <row r="33" spans="1:7" ht="15">
      <c r="A33" s="18">
        <v>21</v>
      </c>
      <c r="B33" s="44" t="s">
        <v>231</v>
      </c>
      <c r="C33" s="8">
        <v>7.2</v>
      </c>
      <c r="D33" s="8">
        <v>26</v>
      </c>
      <c r="E33" s="8" t="s">
        <v>225</v>
      </c>
      <c r="F33" s="21"/>
      <c r="G33" s="41"/>
    </row>
    <row r="34" spans="1:7" ht="15">
      <c r="A34" s="18">
        <v>22</v>
      </c>
      <c r="B34" s="44" t="s">
        <v>232</v>
      </c>
      <c r="C34" s="8">
        <v>7.2</v>
      </c>
      <c r="D34" s="8">
        <v>26</v>
      </c>
      <c r="E34" s="8" t="s">
        <v>225</v>
      </c>
      <c r="F34" s="21"/>
      <c r="G34" s="41"/>
    </row>
    <row r="35" spans="1:7" ht="15">
      <c r="A35" s="18"/>
      <c r="B35" s="44" t="s">
        <v>1629</v>
      </c>
      <c r="C35" s="8">
        <v>7.2</v>
      </c>
      <c r="D35" s="8">
        <v>26</v>
      </c>
      <c r="E35" s="8">
        <v>5.5</v>
      </c>
      <c r="F35" s="21"/>
      <c r="G35" s="41"/>
    </row>
    <row r="36" spans="1:7" ht="15">
      <c r="A36" s="18"/>
      <c r="B36" s="44" t="s">
        <v>1630</v>
      </c>
      <c r="C36" s="8">
        <v>7.2</v>
      </c>
      <c r="D36" s="8">
        <v>26</v>
      </c>
      <c r="E36" s="8">
        <v>5.5</v>
      </c>
      <c r="F36" s="21"/>
      <c r="G36" s="41"/>
    </row>
    <row r="37" spans="1:7" ht="15">
      <c r="A37" s="18"/>
      <c r="B37" s="44" t="s">
        <v>1631</v>
      </c>
      <c r="C37" s="8">
        <v>7.2</v>
      </c>
      <c r="D37" s="8">
        <v>26</v>
      </c>
      <c r="E37" s="8">
        <v>5.5</v>
      </c>
      <c r="F37" s="21"/>
      <c r="G37" s="41"/>
    </row>
    <row r="38" spans="1:7" ht="15.75" customHeight="1">
      <c r="A38" s="18">
        <v>23</v>
      </c>
      <c r="B38" s="44" t="s">
        <v>233</v>
      </c>
      <c r="C38" s="8">
        <v>7.2</v>
      </c>
      <c r="D38" s="8">
        <v>26</v>
      </c>
      <c r="E38" s="8" t="s">
        <v>225</v>
      </c>
      <c r="F38" s="21"/>
      <c r="G38" s="41"/>
    </row>
    <row r="39" spans="1:7" ht="15">
      <c r="A39" s="18">
        <v>24</v>
      </c>
      <c r="B39" s="44" t="s">
        <v>234</v>
      </c>
      <c r="C39" s="8">
        <v>7.2</v>
      </c>
      <c r="D39" s="8">
        <v>26</v>
      </c>
      <c r="E39" s="8" t="s">
        <v>225</v>
      </c>
      <c r="F39" s="21"/>
      <c r="G39" s="41"/>
    </row>
    <row r="40" spans="1:7" ht="12.75" customHeight="1">
      <c r="A40" s="18">
        <v>25</v>
      </c>
      <c r="B40" s="44" t="s">
        <v>235</v>
      </c>
      <c r="C40" s="8">
        <v>7.2</v>
      </c>
      <c r="D40" s="8">
        <v>26</v>
      </c>
      <c r="E40" s="8" t="s">
        <v>225</v>
      </c>
      <c r="F40" s="21"/>
      <c r="G40" s="41"/>
    </row>
    <row r="41" spans="1:7" ht="15" customHeight="1">
      <c r="A41" s="18">
        <v>26</v>
      </c>
      <c r="B41" s="44" t="s">
        <v>236</v>
      </c>
      <c r="C41" s="8">
        <v>7.2</v>
      </c>
      <c r="D41" s="8">
        <v>26</v>
      </c>
      <c r="E41" s="8" t="s">
        <v>225</v>
      </c>
      <c r="F41" s="21"/>
      <c r="G41" s="41"/>
    </row>
    <row r="42" spans="1:7" ht="15">
      <c r="A42" s="18">
        <v>27</v>
      </c>
      <c r="B42" s="44" t="s">
        <v>237</v>
      </c>
      <c r="C42" s="8">
        <v>14.4</v>
      </c>
      <c r="D42" s="8">
        <v>28</v>
      </c>
      <c r="E42" s="8" t="s">
        <v>238</v>
      </c>
      <c r="F42" s="21"/>
      <c r="G42" s="41"/>
    </row>
    <row r="43" spans="1:7" ht="15">
      <c r="A43" s="18">
        <v>28</v>
      </c>
      <c r="B43" s="44" t="s">
        <v>239</v>
      </c>
      <c r="C43" s="8">
        <v>14.4</v>
      </c>
      <c r="D43" s="8">
        <v>28</v>
      </c>
      <c r="E43" s="8" t="s">
        <v>238</v>
      </c>
      <c r="F43" s="21"/>
      <c r="G43" s="41"/>
    </row>
    <row r="44" spans="1:7" ht="15">
      <c r="A44" s="18">
        <v>29</v>
      </c>
      <c r="B44" s="44" t="s">
        <v>2116</v>
      </c>
      <c r="C44" s="8">
        <v>14.4</v>
      </c>
      <c r="D44" s="8">
        <v>28</v>
      </c>
      <c r="E44" s="8" t="s">
        <v>238</v>
      </c>
      <c r="F44" s="21"/>
      <c r="G44" s="41"/>
    </row>
    <row r="45" spans="1:7" ht="15">
      <c r="A45" s="18"/>
      <c r="B45" s="44" t="s">
        <v>1632</v>
      </c>
      <c r="C45" s="8">
        <v>14.4</v>
      </c>
      <c r="D45" s="8">
        <v>28</v>
      </c>
      <c r="E45" s="8">
        <v>7.5</v>
      </c>
      <c r="F45" s="21"/>
      <c r="G45" s="41"/>
    </row>
    <row r="46" spans="1:7" ht="15">
      <c r="A46" s="18"/>
      <c r="B46" s="44" t="s">
        <v>1633</v>
      </c>
      <c r="C46" s="8">
        <v>14.4</v>
      </c>
      <c r="D46" s="8">
        <v>28</v>
      </c>
      <c r="E46" s="8">
        <v>7.5</v>
      </c>
      <c r="F46" s="21"/>
      <c r="G46" s="41"/>
    </row>
    <row r="47" spans="1:7" ht="15">
      <c r="A47" s="18"/>
      <c r="B47" s="44" t="s">
        <v>1634</v>
      </c>
      <c r="C47" s="8">
        <v>14.4</v>
      </c>
      <c r="D47" s="8">
        <v>28</v>
      </c>
      <c r="E47" s="8">
        <v>7.5</v>
      </c>
      <c r="F47" s="21"/>
      <c r="G47" s="41"/>
    </row>
    <row r="48" spans="1:7" ht="15">
      <c r="A48" s="18">
        <v>30</v>
      </c>
      <c r="B48" s="44" t="s">
        <v>240</v>
      </c>
      <c r="C48" s="8">
        <v>14.4</v>
      </c>
      <c r="D48" s="8">
        <v>28</v>
      </c>
      <c r="E48" s="8" t="s">
        <v>238</v>
      </c>
      <c r="F48" s="21"/>
      <c r="G48" s="41"/>
    </row>
    <row r="49" spans="1:7" ht="15">
      <c r="A49" s="18">
        <v>31</v>
      </c>
      <c r="B49" s="44" t="s">
        <v>241</v>
      </c>
      <c r="C49" s="8">
        <v>14.4</v>
      </c>
      <c r="D49" s="8">
        <v>28</v>
      </c>
      <c r="E49" s="8" t="s">
        <v>238</v>
      </c>
      <c r="F49" s="21"/>
      <c r="G49" s="41"/>
    </row>
    <row r="50" spans="1:7" ht="15">
      <c r="A50" s="18">
        <v>32</v>
      </c>
      <c r="B50" s="44" t="s">
        <v>242</v>
      </c>
      <c r="C50" s="8">
        <v>14.4</v>
      </c>
      <c r="D50" s="8">
        <v>28</v>
      </c>
      <c r="E50" s="8" t="s">
        <v>238</v>
      </c>
      <c r="F50" s="21"/>
      <c r="G50" s="41"/>
    </row>
    <row r="51" spans="1:7" ht="15">
      <c r="A51" s="18">
        <v>33</v>
      </c>
      <c r="B51" s="44" t="s">
        <v>243</v>
      </c>
      <c r="C51" s="8">
        <v>14.4</v>
      </c>
      <c r="D51" s="8">
        <v>28</v>
      </c>
      <c r="E51" s="8" t="s">
        <v>238</v>
      </c>
      <c r="F51" s="21"/>
      <c r="G51" s="41"/>
    </row>
    <row r="52" spans="1:7" ht="15">
      <c r="A52" s="18">
        <v>34</v>
      </c>
      <c r="B52" s="44" t="s">
        <v>244</v>
      </c>
      <c r="C52" s="8">
        <v>14.4</v>
      </c>
      <c r="D52" s="8">
        <v>28</v>
      </c>
      <c r="E52" s="8" t="s">
        <v>238</v>
      </c>
      <c r="F52" s="21"/>
      <c r="G52" s="41"/>
    </row>
    <row r="53" spans="1:7" ht="15">
      <c r="A53" s="18">
        <v>35</v>
      </c>
      <c r="B53" s="44" t="s">
        <v>245</v>
      </c>
      <c r="C53" s="8">
        <v>14.4</v>
      </c>
      <c r="D53" s="8">
        <v>28</v>
      </c>
      <c r="E53" s="231" t="s">
        <v>225</v>
      </c>
      <c r="F53" s="21"/>
      <c r="G53" s="41"/>
    </row>
    <row r="54" spans="1:7" ht="15">
      <c r="A54" s="18"/>
      <c r="B54" s="44" t="s">
        <v>2117</v>
      </c>
      <c r="C54" s="8">
        <v>14.4</v>
      </c>
      <c r="D54" s="8">
        <v>28</v>
      </c>
      <c r="E54" s="232">
        <v>7.5</v>
      </c>
      <c r="F54" s="21"/>
      <c r="G54" s="41"/>
    </row>
    <row r="55" spans="1:7" ht="15">
      <c r="A55" s="18"/>
      <c r="B55" s="44" t="s">
        <v>2118</v>
      </c>
      <c r="C55" s="8">
        <v>14.4</v>
      </c>
      <c r="D55" s="8">
        <v>28</v>
      </c>
      <c r="E55" s="232">
        <v>7.5</v>
      </c>
      <c r="F55" s="21"/>
      <c r="G55" s="41"/>
    </row>
    <row r="56" spans="1:7" ht="15">
      <c r="A56" s="18"/>
      <c r="B56" s="44" t="s">
        <v>2119</v>
      </c>
      <c r="C56" s="8">
        <v>14.4</v>
      </c>
      <c r="D56" s="8">
        <v>28</v>
      </c>
      <c r="E56" s="232">
        <v>7.5</v>
      </c>
      <c r="F56" s="21"/>
      <c r="G56" s="41"/>
    </row>
    <row r="57" spans="1:7" ht="15">
      <c r="A57" s="18">
        <v>36</v>
      </c>
      <c r="B57" s="44" t="s">
        <v>246</v>
      </c>
      <c r="C57" s="8">
        <v>14.4</v>
      </c>
      <c r="D57" s="8">
        <v>28</v>
      </c>
      <c r="E57" s="8" t="s">
        <v>238</v>
      </c>
      <c r="F57" s="21"/>
      <c r="G57" s="41"/>
    </row>
    <row r="58" spans="1:6" ht="15">
      <c r="A58" s="18">
        <v>37</v>
      </c>
      <c r="B58" s="44" t="s">
        <v>247</v>
      </c>
      <c r="C58" s="8">
        <v>14.4</v>
      </c>
      <c r="D58" s="8">
        <v>28</v>
      </c>
      <c r="E58" s="8" t="s">
        <v>238</v>
      </c>
      <c r="F58" s="21"/>
    </row>
    <row r="59" spans="1:6" ht="15">
      <c r="A59" s="18">
        <v>38</v>
      </c>
      <c r="B59" s="44" t="s">
        <v>248</v>
      </c>
      <c r="C59" s="8">
        <v>14.4</v>
      </c>
      <c r="D59" s="8">
        <v>28</v>
      </c>
      <c r="E59" s="8" t="s">
        <v>238</v>
      </c>
      <c r="F59" s="21"/>
    </row>
    <row r="60" spans="1:6" ht="15">
      <c r="A60" s="18">
        <v>39</v>
      </c>
      <c r="B60" s="44" t="s">
        <v>249</v>
      </c>
      <c r="C60" s="8">
        <v>14.4</v>
      </c>
      <c r="D60" s="8">
        <v>28</v>
      </c>
      <c r="E60" s="8" t="s">
        <v>238</v>
      </c>
      <c r="F60" s="21"/>
    </row>
    <row r="61" spans="1:6" ht="15">
      <c r="A61" s="18">
        <v>40</v>
      </c>
      <c r="B61" s="44" t="s">
        <v>250</v>
      </c>
      <c r="C61" s="8">
        <v>18</v>
      </c>
      <c r="D61" s="8">
        <v>24</v>
      </c>
      <c r="E61" s="8" t="s">
        <v>173</v>
      </c>
      <c r="F61" s="21"/>
    </row>
    <row r="62" spans="1:6" ht="15">
      <c r="A62" s="18">
        <v>41</v>
      </c>
      <c r="B62" s="44" t="s">
        <v>251</v>
      </c>
      <c r="C62" s="8">
        <v>18</v>
      </c>
      <c r="D62" s="8">
        <v>24</v>
      </c>
      <c r="E62" s="8" t="s">
        <v>173</v>
      </c>
      <c r="F62" s="21"/>
    </row>
    <row r="63" spans="1:6" ht="15">
      <c r="A63" s="18">
        <v>42</v>
      </c>
      <c r="B63" s="44" t="s">
        <v>252</v>
      </c>
      <c r="C63" s="8">
        <v>18</v>
      </c>
      <c r="D63" s="8">
        <v>24</v>
      </c>
      <c r="E63" s="8" t="s">
        <v>173</v>
      </c>
      <c r="F63" s="21"/>
    </row>
    <row r="64" spans="1:6" ht="15">
      <c r="A64" s="18"/>
      <c r="B64" s="44" t="s">
        <v>1683</v>
      </c>
      <c r="C64" s="8">
        <v>18</v>
      </c>
      <c r="D64" s="8">
        <v>24</v>
      </c>
      <c r="E64" s="8">
        <v>11</v>
      </c>
      <c r="F64" s="21"/>
    </row>
    <row r="65" spans="1:6" ht="13.5" customHeight="1">
      <c r="A65" s="18"/>
      <c r="B65" s="44" t="s">
        <v>1684</v>
      </c>
      <c r="C65" s="8">
        <v>18</v>
      </c>
      <c r="D65" s="8">
        <v>24</v>
      </c>
      <c r="E65" s="8">
        <v>11</v>
      </c>
      <c r="F65" s="21"/>
    </row>
    <row r="66" spans="1:6" ht="12.75" customHeight="1">
      <c r="A66" s="18">
        <v>43</v>
      </c>
      <c r="B66" s="44" t="s">
        <v>253</v>
      </c>
      <c r="C66" s="8">
        <v>18</v>
      </c>
      <c r="D66" s="8">
        <v>24</v>
      </c>
      <c r="E66" s="8" t="s">
        <v>173</v>
      </c>
      <c r="F66" s="21"/>
    </row>
    <row r="67" spans="1:6" ht="12.75" customHeight="1">
      <c r="A67" s="18">
        <v>44</v>
      </c>
      <c r="B67" s="44" t="s">
        <v>254</v>
      </c>
      <c r="C67" s="8">
        <v>18</v>
      </c>
      <c r="D67" s="8">
        <v>24</v>
      </c>
      <c r="E67" s="8" t="s">
        <v>173</v>
      </c>
      <c r="F67" s="21"/>
    </row>
    <row r="68" spans="1:6" ht="12.75" customHeight="1">
      <c r="A68" s="18">
        <v>32</v>
      </c>
      <c r="B68" s="44" t="s">
        <v>1685</v>
      </c>
      <c r="C68" s="8">
        <v>18</v>
      </c>
      <c r="D68" s="8">
        <v>24</v>
      </c>
      <c r="E68" s="8">
        <v>11</v>
      </c>
      <c r="F68" s="21"/>
    </row>
    <row r="69" spans="1:6" ht="13.5" customHeight="1">
      <c r="A69" s="18">
        <v>45</v>
      </c>
      <c r="B69" s="44" t="s">
        <v>255</v>
      </c>
      <c r="C69" s="8">
        <v>18</v>
      </c>
      <c r="D69" s="8">
        <v>24</v>
      </c>
      <c r="E69" s="8" t="s">
        <v>173</v>
      </c>
      <c r="F69" s="21"/>
    </row>
    <row r="70" spans="1:6" ht="12.75" customHeight="1">
      <c r="A70" s="18">
        <v>46</v>
      </c>
      <c r="B70" s="44" t="s">
        <v>256</v>
      </c>
      <c r="C70" s="8">
        <v>18</v>
      </c>
      <c r="D70" s="8">
        <v>24</v>
      </c>
      <c r="E70" s="8" t="s">
        <v>173</v>
      </c>
      <c r="F70" s="21"/>
    </row>
    <row r="71" spans="1:6" ht="15">
      <c r="A71" s="18">
        <v>47</v>
      </c>
      <c r="B71" s="44" t="s">
        <v>257</v>
      </c>
      <c r="C71" s="8">
        <v>18</v>
      </c>
      <c r="D71" s="8">
        <v>24</v>
      </c>
      <c r="E71" s="8" t="s">
        <v>173</v>
      </c>
      <c r="F71" s="21"/>
    </row>
    <row r="72" spans="1:6" ht="15">
      <c r="A72" s="18">
        <v>48</v>
      </c>
      <c r="B72" s="44" t="s">
        <v>258</v>
      </c>
      <c r="C72" s="8">
        <v>18</v>
      </c>
      <c r="D72" s="8">
        <v>24</v>
      </c>
      <c r="E72" s="8" t="s">
        <v>173</v>
      </c>
      <c r="F72" s="21"/>
    </row>
    <row r="73" spans="1:6" ht="15">
      <c r="A73" s="18"/>
      <c r="B73" s="44" t="s">
        <v>1686</v>
      </c>
      <c r="C73" s="8">
        <v>18</v>
      </c>
      <c r="D73" s="8">
        <v>24</v>
      </c>
      <c r="E73" s="8">
        <v>11</v>
      </c>
      <c r="F73" s="21"/>
    </row>
    <row r="74" spans="1:6" ht="15">
      <c r="A74" s="18"/>
      <c r="B74" s="44" t="s">
        <v>1687</v>
      </c>
      <c r="C74" s="8">
        <v>18</v>
      </c>
      <c r="D74" s="8">
        <v>24</v>
      </c>
      <c r="E74" s="8">
        <v>11</v>
      </c>
      <c r="F74" s="21"/>
    </row>
    <row r="75" spans="1:6" ht="15">
      <c r="A75" s="18"/>
      <c r="B75" s="44" t="s">
        <v>1688</v>
      </c>
      <c r="C75" s="8">
        <v>18</v>
      </c>
      <c r="D75" s="8">
        <v>24</v>
      </c>
      <c r="E75" s="8">
        <v>11</v>
      </c>
      <c r="F75" s="21"/>
    </row>
    <row r="76" spans="1:6" ht="15">
      <c r="A76" s="18">
        <v>49</v>
      </c>
      <c r="B76" s="44" t="s">
        <v>259</v>
      </c>
      <c r="C76" s="8">
        <v>18</v>
      </c>
      <c r="D76" s="8">
        <v>24</v>
      </c>
      <c r="E76" s="8" t="s">
        <v>173</v>
      </c>
      <c r="F76" s="21"/>
    </row>
    <row r="77" spans="1:6" ht="15">
      <c r="A77" s="18">
        <v>50</v>
      </c>
      <c r="B77" s="44" t="s">
        <v>260</v>
      </c>
      <c r="C77" s="8">
        <v>18</v>
      </c>
      <c r="D77" s="8">
        <v>24</v>
      </c>
      <c r="E77" s="8" t="s">
        <v>173</v>
      </c>
      <c r="F77" s="21"/>
    </row>
    <row r="78" spans="1:6" ht="15">
      <c r="A78" s="18"/>
      <c r="B78" s="44" t="s">
        <v>1689</v>
      </c>
      <c r="C78" s="8">
        <v>18</v>
      </c>
      <c r="D78" s="8">
        <v>24</v>
      </c>
      <c r="E78" s="8">
        <v>11</v>
      </c>
      <c r="F78" s="21"/>
    </row>
    <row r="79" spans="1:6" ht="15">
      <c r="A79" s="18">
        <v>51</v>
      </c>
      <c r="B79" s="44" t="s">
        <v>261</v>
      </c>
      <c r="C79" s="8">
        <v>18</v>
      </c>
      <c r="D79" s="8">
        <v>24</v>
      </c>
      <c r="E79" s="8" t="s">
        <v>173</v>
      </c>
      <c r="F79" s="21"/>
    </row>
    <row r="80" spans="1:6" ht="15">
      <c r="A80" s="18">
        <v>52</v>
      </c>
      <c r="B80" s="44" t="s">
        <v>262</v>
      </c>
      <c r="C80" s="8">
        <v>36</v>
      </c>
      <c r="D80" s="8">
        <v>45</v>
      </c>
      <c r="E80" s="8" t="s">
        <v>16</v>
      </c>
      <c r="F80" s="21"/>
    </row>
    <row r="81" spans="1:6" ht="15">
      <c r="A81" s="18">
        <v>53</v>
      </c>
      <c r="B81" s="44" t="s">
        <v>263</v>
      </c>
      <c r="C81" s="8">
        <v>36</v>
      </c>
      <c r="D81" s="8">
        <v>45</v>
      </c>
      <c r="E81" s="8" t="s">
        <v>16</v>
      </c>
      <c r="F81" s="21"/>
    </row>
    <row r="82" spans="1:6" ht="15">
      <c r="A82" s="18">
        <v>54</v>
      </c>
      <c r="B82" s="44" t="s">
        <v>264</v>
      </c>
      <c r="C82" s="8">
        <v>36</v>
      </c>
      <c r="D82" s="8">
        <v>45</v>
      </c>
      <c r="E82" s="8" t="s">
        <v>16</v>
      </c>
      <c r="F82" s="21"/>
    </row>
    <row r="83" spans="1:6" ht="15">
      <c r="A83" s="196"/>
      <c r="B83" s="196"/>
      <c r="C83" s="196"/>
      <c r="D83" s="196"/>
      <c r="E83" s="196"/>
      <c r="F83" s="21"/>
    </row>
    <row r="84" spans="1:6" ht="15">
      <c r="A84" s="9"/>
      <c r="B84" s="45"/>
      <c r="C84" s="46"/>
      <c r="D84" s="46"/>
      <c r="E84" s="46"/>
      <c r="F84" s="21"/>
    </row>
    <row r="85" spans="1:6" ht="15">
      <c r="A85" s="9"/>
      <c r="B85" s="47"/>
      <c r="C85" s="9"/>
      <c r="D85" s="9"/>
      <c r="E85" s="9"/>
      <c r="F85" s="21"/>
    </row>
    <row r="86" spans="1:6" ht="15">
      <c r="A86" s="9"/>
      <c r="B86" s="47"/>
      <c r="C86" s="9"/>
      <c r="D86" s="9"/>
      <c r="E86" s="9"/>
      <c r="F86" s="21"/>
    </row>
    <row r="87" spans="1:6" ht="15">
      <c r="A87" s="9"/>
      <c r="B87" s="47"/>
      <c r="C87" s="9"/>
      <c r="D87" s="9"/>
      <c r="E87" s="9"/>
      <c r="F87" s="21"/>
    </row>
    <row r="88" spans="1:6" ht="15">
      <c r="A88" s="9"/>
      <c r="B88" s="47"/>
      <c r="C88" s="9"/>
      <c r="D88" s="9"/>
      <c r="E88" s="9"/>
      <c r="F88" s="21"/>
    </row>
    <row r="89" spans="1:6" ht="15">
      <c r="A89" s="9"/>
      <c r="B89" s="47"/>
      <c r="C89" s="9"/>
      <c r="D89" s="9"/>
      <c r="E89" s="9"/>
      <c r="F89" s="21"/>
    </row>
    <row r="90" spans="1:6" ht="15">
      <c r="A90" s="9"/>
      <c r="B90" s="47"/>
      <c r="C90" s="9"/>
      <c r="D90" s="9"/>
      <c r="E90" s="9"/>
      <c r="F90" s="21"/>
    </row>
    <row r="91" spans="1:6" ht="15">
      <c r="A91" s="9"/>
      <c r="B91" s="47"/>
      <c r="C91" s="9"/>
      <c r="D91" s="9"/>
      <c r="E91" s="9"/>
      <c r="F91" s="21"/>
    </row>
    <row r="92" spans="1:6" ht="15">
      <c r="A92" s="9"/>
      <c r="B92" s="47"/>
      <c r="C92" s="9"/>
      <c r="D92" s="9"/>
      <c r="E92" s="9"/>
      <c r="F92" s="21"/>
    </row>
    <row r="93" spans="1:6" ht="15">
      <c r="A93" s="9"/>
      <c r="B93" s="47"/>
      <c r="C93" s="9"/>
      <c r="D93" s="9"/>
      <c r="E93" s="9"/>
      <c r="F93" s="21"/>
    </row>
    <row r="94" spans="1:6" ht="15">
      <c r="A94" s="9"/>
      <c r="B94" s="47"/>
      <c r="C94" s="9"/>
      <c r="D94" s="9"/>
      <c r="E94" s="9"/>
      <c r="F94" s="21"/>
    </row>
    <row r="95" spans="1:6" ht="15">
      <c r="A95" s="35"/>
      <c r="B95" s="36"/>
      <c r="C95" s="35"/>
      <c r="D95" s="35"/>
      <c r="E95" s="36"/>
      <c r="F95" s="21"/>
    </row>
    <row r="96" ht="15">
      <c r="F96" s="21"/>
    </row>
    <row r="97" ht="15">
      <c r="F97" s="21"/>
    </row>
    <row r="98" ht="15">
      <c r="F98" s="21"/>
    </row>
    <row r="99" ht="15">
      <c r="F99" s="21"/>
    </row>
    <row r="100" ht="15">
      <c r="F100" s="21"/>
    </row>
    <row r="101" ht="15">
      <c r="F101" s="21"/>
    </row>
    <row r="102" ht="15">
      <c r="F102" s="21"/>
    </row>
    <row r="103" ht="15">
      <c r="F103" s="21"/>
    </row>
    <row r="104" ht="15">
      <c r="F104" s="21"/>
    </row>
    <row r="105" ht="15">
      <c r="F105" s="21"/>
    </row>
    <row r="106" ht="15">
      <c r="F106" s="21"/>
    </row>
  </sheetData>
  <sheetProtection selectLockedCells="1" selectUnlockedCells="1"/>
  <mergeCells count="2">
    <mergeCell ref="A1:E1"/>
    <mergeCell ref="A3:E3"/>
  </mergeCells>
  <printOptions/>
  <pageMargins left="0.8111111111111111" right="0.22013888888888888" top="0.6" bottom="0.5097222222222222" header="0.5118055555555555" footer="0.5118055555555555"/>
  <pageSetup horizontalDpi="300" verticalDpi="300" orientation="portrait" paperSize="9" scale="80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G9" sqref="G9"/>
    </sheetView>
  </sheetViews>
  <sheetFormatPr defaultColWidth="9.140625" defaultRowHeight="12.75"/>
  <cols>
    <col min="1" max="1" width="4.140625" style="15" customWidth="1"/>
    <col min="2" max="2" width="26.140625" style="15" customWidth="1"/>
    <col min="3" max="3" width="9.421875" style="15" customWidth="1"/>
    <col min="4" max="4" width="8.8515625" style="15" customWidth="1"/>
    <col min="5" max="5" width="18.28125" style="15" customWidth="1"/>
    <col min="6" max="6" width="9.140625" style="15" customWidth="1"/>
    <col min="7" max="7" width="13.421875" style="15" customWidth="1"/>
    <col min="8" max="8" width="6.28125" style="15" customWidth="1"/>
    <col min="9" max="9" width="6.8515625" style="15" customWidth="1"/>
    <col min="10" max="10" width="12.00390625" style="15" customWidth="1"/>
    <col min="11" max="11" width="7.7109375" style="15" customWidth="1"/>
    <col min="12" max="12" width="7.8515625" style="15" customWidth="1"/>
    <col min="13" max="13" width="4.140625" style="15" customWidth="1"/>
    <col min="14" max="14" width="14.421875" style="15" customWidth="1"/>
    <col min="15" max="15" width="7.421875" style="15" customWidth="1"/>
    <col min="16" max="16" width="6.00390625" style="15" customWidth="1"/>
    <col min="17" max="17" width="10.7109375" style="15" customWidth="1"/>
    <col min="18" max="18" width="8.421875" style="15" customWidth="1"/>
    <col min="19" max="19" width="8.00390625" style="15" customWidth="1"/>
    <col min="20" max="20" width="4.7109375" style="15" customWidth="1"/>
    <col min="21" max="21" width="14.7109375" style="15" customWidth="1"/>
    <col min="22" max="22" width="7.140625" style="15" customWidth="1"/>
    <col min="23" max="23" width="5.8515625" style="15" customWidth="1"/>
    <col min="24" max="24" width="10.421875" style="15" customWidth="1"/>
    <col min="25" max="25" width="8.00390625" style="15" customWidth="1"/>
    <col min="26" max="26" width="8.28125" style="15" customWidth="1"/>
    <col min="27" max="27" width="3.8515625" style="15" customWidth="1"/>
    <col min="28" max="28" width="14.00390625" style="15" customWidth="1"/>
    <col min="29" max="29" width="7.421875" style="15" customWidth="1"/>
    <col min="30" max="30" width="5.8515625" style="15" customWidth="1"/>
    <col min="31" max="31" width="12.140625" style="15" customWidth="1"/>
    <col min="32" max="32" width="9.140625" style="15" customWidth="1"/>
    <col min="33" max="33" width="7.421875" style="15" customWidth="1"/>
    <col min="34" max="34" width="3.8515625" style="15" customWidth="1"/>
    <col min="35" max="35" width="13.8515625" style="15" customWidth="1"/>
    <col min="36" max="36" width="7.00390625" style="15" customWidth="1"/>
    <col min="37" max="37" width="6.28125" style="15" customWidth="1"/>
    <col min="38" max="38" width="11.7109375" style="15" customWidth="1"/>
    <col min="39" max="39" width="9.140625" style="15" customWidth="1"/>
    <col min="40" max="40" width="7.7109375" style="15" customWidth="1"/>
    <col min="41" max="41" width="3.421875" style="15" customWidth="1"/>
    <col min="42" max="42" width="13.00390625" style="15" customWidth="1"/>
    <col min="43" max="43" width="9.140625" style="15" customWidth="1"/>
    <col min="44" max="44" width="6.140625" style="15" customWidth="1"/>
    <col min="45" max="45" width="12.421875" style="15" customWidth="1"/>
    <col min="46" max="47" width="9.140625" style="15" customWidth="1"/>
    <col min="48" max="48" width="4.140625" style="15" customWidth="1"/>
    <col min="49" max="49" width="13.28125" style="15" customWidth="1"/>
    <col min="50" max="50" width="7.8515625" style="15" customWidth="1"/>
    <col min="51" max="51" width="7.00390625" style="15" customWidth="1"/>
    <col min="52" max="52" width="12.421875" style="15" customWidth="1"/>
    <col min="53" max="16384" width="9.140625" style="15" customWidth="1"/>
  </cols>
  <sheetData>
    <row r="1" spans="1:5" ht="15" customHeight="1">
      <c r="A1" s="241" t="s">
        <v>265</v>
      </c>
      <c r="B1" s="241"/>
      <c r="C1" s="241"/>
      <c r="D1" s="241"/>
      <c r="E1" s="241"/>
    </row>
    <row r="2" spans="1:5" ht="30" customHeight="1">
      <c r="A2" s="11" t="s">
        <v>1</v>
      </c>
      <c r="B2" s="11" t="s">
        <v>2</v>
      </c>
      <c r="C2" s="11" t="s">
        <v>266</v>
      </c>
      <c r="D2" s="11" t="s">
        <v>4</v>
      </c>
      <c r="E2" s="11" t="s">
        <v>5</v>
      </c>
    </row>
    <row r="3" spans="1:6" ht="16.5" customHeight="1">
      <c r="A3" s="241" t="s">
        <v>267</v>
      </c>
      <c r="B3" s="241"/>
      <c r="C3" s="241"/>
      <c r="D3" s="241"/>
      <c r="E3" s="241"/>
      <c r="F3" s="48"/>
    </row>
    <row r="4" spans="1:7" ht="17.25" customHeight="1">
      <c r="A4" s="18">
        <v>1</v>
      </c>
      <c r="B4" s="19" t="s">
        <v>268</v>
      </c>
      <c r="C4" s="12">
        <v>20</v>
      </c>
      <c r="D4" s="12">
        <v>50</v>
      </c>
      <c r="E4" s="12" t="s">
        <v>153</v>
      </c>
      <c r="F4" s="20"/>
      <c r="G4" s="41"/>
    </row>
    <row r="5" spans="1:7" ht="16.5" customHeight="1">
      <c r="A5" s="18">
        <v>2</v>
      </c>
      <c r="B5" s="19" t="s">
        <v>269</v>
      </c>
      <c r="C5" s="12">
        <v>20</v>
      </c>
      <c r="D5" s="12">
        <v>110</v>
      </c>
      <c r="E5" s="12" t="s">
        <v>81</v>
      </c>
      <c r="F5" s="20"/>
      <c r="G5" s="41"/>
    </row>
    <row r="6" spans="1:7" ht="17.25" customHeight="1">
      <c r="A6" s="18">
        <v>3</v>
      </c>
      <c r="B6" s="189" t="s">
        <v>1625</v>
      </c>
      <c r="C6" s="12">
        <v>32</v>
      </c>
      <c r="D6" s="12">
        <v>150</v>
      </c>
      <c r="E6" s="12" t="s">
        <v>88</v>
      </c>
      <c r="F6" s="20"/>
      <c r="G6" s="41"/>
    </row>
    <row r="7" spans="1:7" ht="16.5" customHeight="1">
      <c r="A7" s="18">
        <v>4</v>
      </c>
      <c r="B7" s="19" t="s">
        <v>270</v>
      </c>
      <c r="C7" s="12">
        <v>50</v>
      </c>
      <c r="D7" s="12">
        <v>55</v>
      </c>
      <c r="E7" s="12" t="s">
        <v>81</v>
      </c>
      <c r="F7" s="20"/>
      <c r="G7" s="41"/>
    </row>
    <row r="8" spans="1:7" ht="16.5" customHeight="1">
      <c r="A8" s="18">
        <v>5</v>
      </c>
      <c r="B8" s="19" t="s">
        <v>1626</v>
      </c>
      <c r="C8" s="12">
        <v>50</v>
      </c>
      <c r="D8" s="12">
        <v>110</v>
      </c>
      <c r="E8" s="12" t="s">
        <v>88</v>
      </c>
      <c r="F8" s="20"/>
      <c r="G8" s="41"/>
    </row>
    <row r="9" spans="1:7" ht="15.75" customHeight="1">
      <c r="A9" s="18">
        <v>6</v>
      </c>
      <c r="B9" s="19" t="s">
        <v>1627</v>
      </c>
      <c r="C9" s="12">
        <v>80</v>
      </c>
      <c r="D9" s="12">
        <v>100</v>
      </c>
      <c r="E9" s="12" t="s">
        <v>34</v>
      </c>
      <c r="F9" s="20"/>
      <c r="G9" s="41"/>
    </row>
    <row r="10" spans="1:7" ht="15.75" customHeight="1">
      <c r="A10" s="18">
        <v>7</v>
      </c>
      <c r="B10" s="19" t="s">
        <v>1628</v>
      </c>
      <c r="C10" s="12">
        <v>80</v>
      </c>
      <c r="D10" s="12">
        <v>155</v>
      </c>
      <c r="E10" s="12" t="s">
        <v>10</v>
      </c>
      <c r="F10" s="20"/>
      <c r="G10" s="41"/>
    </row>
    <row r="11" spans="1:7" ht="16.5" customHeight="1">
      <c r="A11" s="18">
        <v>8</v>
      </c>
      <c r="B11" s="19" t="s">
        <v>271</v>
      </c>
      <c r="C11" s="12">
        <v>125</v>
      </c>
      <c r="D11" s="12">
        <v>71</v>
      </c>
      <c r="E11" s="12" t="s">
        <v>34</v>
      </c>
      <c r="F11" s="20"/>
      <c r="G11" s="41"/>
    </row>
    <row r="12" spans="1:7" ht="16.5" customHeight="1">
      <c r="A12" s="18">
        <v>9</v>
      </c>
      <c r="B12" s="19" t="s">
        <v>272</v>
      </c>
      <c r="C12" s="12">
        <v>125</v>
      </c>
      <c r="D12" s="12">
        <v>140</v>
      </c>
      <c r="E12" s="12" t="s">
        <v>8</v>
      </c>
      <c r="F12" s="20"/>
      <c r="G12" s="41"/>
    </row>
    <row r="13" spans="1:7" ht="18" customHeight="1">
      <c r="A13" s="18">
        <v>10</v>
      </c>
      <c r="B13" s="19" t="s">
        <v>273</v>
      </c>
      <c r="C13" s="12">
        <v>100</v>
      </c>
      <c r="D13" s="12">
        <v>100</v>
      </c>
      <c r="E13" s="12" t="s">
        <v>10</v>
      </c>
      <c r="F13" s="20"/>
      <c r="G13" s="41"/>
    </row>
    <row r="14" spans="1:7" ht="16.5" customHeight="1">
      <c r="A14" s="18">
        <v>11</v>
      </c>
      <c r="B14" s="19" t="s">
        <v>274</v>
      </c>
      <c r="C14" s="12">
        <v>200</v>
      </c>
      <c r="D14" s="12">
        <v>130</v>
      </c>
      <c r="E14" s="12" t="s">
        <v>30</v>
      </c>
      <c r="F14" s="21"/>
      <c r="G14" s="41"/>
    </row>
    <row r="15" spans="1:7" ht="18" customHeight="1">
      <c r="A15" s="18">
        <v>12</v>
      </c>
      <c r="B15" s="19" t="s">
        <v>275</v>
      </c>
      <c r="C15" s="12">
        <v>200</v>
      </c>
      <c r="D15" s="12">
        <v>220</v>
      </c>
      <c r="E15" s="12" t="s">
        <v>119</v>
      </c>
      <c r="F15" s="21"/>
      <c r="G15" s="41"/>
    </row>
    <row r="16" spans="1:7" ht="17.25" customHeight="1">
      <c r="A16" s="18">
        <v>13</v>
      </c>
      <c r="B16" s="19" t="s">
        <v>276</v>
      </c>
      <c r="C16" s="12">
        <v>315</v>
      </c>
      <c r="D16" s="12">
        <v>80</v>
      </c>
      <c r="E16" s="12" t="s">
        <v>36</v>
      </c>
      <c r="F16" s="21"/>
      <c r="G16" s="41"/>
    </row>
    <row r="17" spans="1:7" ht="17.25" customHeight="1">
      <c r="A17" s="18">
        <v>14</v>
      </c>
      <c r="B17" s="19" t="s">
        <v>277</v>
      </c>
      <c r="C17" s="12">
        <v>315</v>
      </c>
      <c r="D17" s="12">
        <v>160</v>
      </c>
      <c r="E17" s="12" t="s">
        <v>119</v>
      </c>
      <c r="F17" s="21"/>
      <c r="G17" s="41"/>
    </row>
    <row r="18" spans="1:7" ht="16.5" customHeight="1">
      <c r="A18" s="18">
        <v>15</v>
      </c>
      <c r="B18" s="11"/>
      <c r="C18" s="11"/>
      <c r="D18" s="11"/>
      <c r="E18" s="11"/>
      <c r="F18" s="21"/>
      <c r="G18" s="41"/>
    </row>
    <row r="19" spans="1:7" ht="17.25" customHeight="1">
      <c r="A19" s="18">
        <v>16</v>
      </c>
      <c r="B19" s="50" t="s">
        <v>279</v>
      </c>
      <c r="C19" s="51">
        <v>500</v>
      </c>
      <c r="D19" s="51">
        <v>70</v>
      </c>
      <c r="E19" s="7" t="s">
        <v>280</v>
      </c>
      <c r="F19" s="21"/>
      <c r="G19" s="41"/>
    </row>
    <row r="20" spans="1:5" ht="15.75" customHeight="1">
      <c r="A20" s="11" t="s">
        <v>278</v>
      </c>
      <c r="B20" s="50" t="s">
        <v>281</v>
      </c>
      <c r="C20" s="51">
        <v>800</v>
      </c>
      <c r="D20" s="51">
        <v>55</v>
      </c>
      <c r="E20" s="7" t="s">
        <v>282</v>
      </c>
    </row>
    <row r="21" spans="1:7" ht="15.75" customHeight="1">
      <c r="A21" s="49">
        <v>1</v>
      </c>
      <c r="B21" s="50" t="s">
        <v>283</v>
      </c>
      <c r="C21" s="51">
        <v>800</v>
      </c>
      <c r="D21" s="51">
        <v>100</v>
      </c>
      <c r="E21" s="7" t="s">
        <v>284</v>
      </c>
      <c r="G21" s="41"/>
    </row>
    <row r="22" spans="1:7" ht="16.5" customHeight="1">
      <c r="A22" s="49">
        <v>2</v>
      </c>
      <c r="B22" s="50" t="s">
        <v>285</v>
      </c>
      <c r="C22" s="51">
        <v>800</v>
      </c>
      <c r="D22" s="51">
        <v>100</v>
      </c>
      <c r="E22" s="7" t="s">
        <v>286</v>
      </c>
      <c r="G22" s="41"/>
    </row>
    <row r="23" spans="1:7" ht="15" customHeight="1">
      <c r="A23" s="49">
        <v>3</v>
      </c>
      <c r="B23" s="50" t="s">
        <v>287</v>
      </c>
      <c r="C23" s="51">
        <v>1250</v>
      </c>
      <c r="D23" s="51">
        <v>70</v>
      </c>
      <c r="E23" s="7" t="s">
        <v>286</v>
      </c>
      <c r="G23" s="41"/>
    </row>
    <row r="24" spans="1:7" ht="15.75" customHeight="1">
      <c r="A24" s="49">
        <v>4</v>
      </c>
      <c r="B24" s="50" t="s">
        <v>288</v>
      </c>
      <c r="C24" s="51">
        <v>1250</v>
      </c>
      <c r="D24" s="51">
        <v>70</v>
      </c>
      <c r="E24" s="7" t="s">
        <v>284</v>
      </c>
      <c r="G24" s="41"/>
    </row>
    <row r="25" spans="1:7" ht="15.75" customHeight="1">
      <c r="A25" s="49">
        <v>5</v>
      </c>
      <c r="B25" s="50" t="s">
        <v>289</v>
      </c>
      <c r="C25" s="51">
        <v>1250</v>
      </c>
      <c r="D25" s="51">
        <v>140</v>
      </c>
      <c r="E25" s="7" t="s">
        <v>290</v>
      </c>
      <c r="G25" s="41"/>
    </row>
    <row r="26" spans="1:7" ht="16.5" customHeight="1">
      <c r="A26" s="49">
        <v>6</v>
      </c>
      <c r="B26" s="50" t="s">
        <v>291</v>
      </c>
      <c r="C26" s="51">
        <v>2500</v>
      </c>
      <c r="D26" s="51">
        <v>60</v>
      </c>
      <c r="E26" s="7" t="s">
        <v>292</v>
      </c>
      <c r="G26" s="41"/>
    </row>
    <row r="27" spans="1:7" ht="15" customHeight="1">
      <c r="A27" s="49">
        <v>7</v>
      </c>
      <c r="B27" s="50" t="s">
        <v>293</v>
      </c>
      <c r="C27" s="51">
        <v>2500</v>
      </c>
      <c r="D27" s="51">
        <v>60</v>
      </c>
      <c r="E27" s="7" t="s">
        <v>294</v>
      </c>
      <c r="G27" s="41"/>
    </row>
    <row r="28" spans="1:7" ht="15" customHeight="1">
      <c r="A28" s="49">
        <v>8</v>
      </c>
      <c r="B28" s="50" t="s">
        <v>295</v>
      </c>
      <c r="C28" s="51">
        <v>2500</v>
      </c>
      <c r="D28" s="51">
        <v>180</v>
      </c>
      <c r="E28" s="7" t="s">
        <v>296</v>
      </c>
      <c r="G28" s="41"/>
    </row>
    <row r="29" spans="1:7" ht="15" customHeight="1">
      <c r="A29" s="49">
        <v>9</v>
      </c>
      <c r="B29" s="50" t="s">
        <v>297</v>
      </c>
      <c r="C29" s="51">
        <v>1250</v>
      </c>
      <c r="D29" s="51">
        <v>70</v>
      </c>
      <c r="E29" s="7" t="s">
        <v>298</v>
      </c>
      <c r="G29" s="41"/>
    </row>
    <row r="30" spans="1:7" ht="16.5" customHeight="1">
      <c r="A30" s="49">
        <v>10</v>
      </c>
      <c r="B30" s="50" t="s">
        <v>299</v>
      </c>
      <c r="C30" s="51">
        <v>1250</v>
      </c>
      <c r="D30" s="51">
        <v>140</v>
      </c>
      <c r="E30" s="7" t="s">
        <v>290</v>
      </c>
      <c r="G30" s="41"/>
    </row>
    <row r="31" spans="1:7" ht="15.75" customHeight="1">
      <c r="A31" s="49">
        <v>11</v>
      </c>
      <c r="B31" s="50" t="s">
        <v>300</v>
      </c>
      <c r="C31" s="51">
        <v>2500</v>
      </c>
      <c r="D31" s="51">
        <v>180</v>
      </c>
      <c r="E31" s="7" t="s">
        <v>296</v>
      </c>
      <c r="G31" s="41"/>
    </row>
    <row r="32" spans="1:7" ht="15" customHeight="1">
      <c r="A32" s="49">
        <v>12</v>
      </c>
      <c r="B32" s="50" t="s">
        <v>301</v>
      </c>
      <c r="C32" s="51">
        <v>400</v>
      </c>
      <c r="D32" s="51">
        <v>105</v>
      </c>
      <c r="E32" s="7" t="s">
        <v>302</v>
      </c>
      <c r="G32" s="41"/>
    </row>
    <row r="33" spans="1:7" ht="16.5" customHeight="1">
      <c r="A33" s="49">
        <v>13</v>
      </c>
      <c r="B33" s="50" t="s">
        <v>303</v>
      </c>
      <c r="C33" s="51">
        <v>400</v>
      </c>
      <c r="D33" s="51">
        <v>210</v>
      </c>
      <c r="E33" s="7" t="s">
        <v>304</v>
      </c>
      <c r="G33" s="41"/>
    </row>
    <row r="34" spans="1:7" ht="16.5" customHeight="1">
      <c r="A34" s="49">
        <v>14</v>
      </c>
      <c r="B34" s="50" t="s">
        <v>305</v>
      </c>
      <c r="C34" s="51">
        <v>900</v>
      </c>
      <c r="D34" s="51">
        <v>310</v>
      </c>
      <c r="E34" s="7" t="s">
        <v>306</v>
      </c>
      <c r="G34" s="41"/>
    </row>
    <row r="35" spans="1:7" ht="16.5" customHeight="1">
      <c r="A35" s="49">
        <v>15</v>
      </c>
      <c r="B35" s="50" t="s">
        <v>307</v>
      </c>
      <c r="C35" s="51">
        <v>1000</v>
      </c>
      <c r="D35" s="51">
        <v>180</v>
      </c>
      <c r="E35" s="7" t="s">
        <v>290</v>
      </c>
      <c r="G35" s="41"/>
    </row>
    <row r="36" spans="1:7" ht="18" customHeight="1">
      <c r="A36" s="49">
        <v>16</v>
      </c>
      <c r="B36" s="14"/>
      <c r="C36" s="14"/>
      <c r="D36" s="14"/>
      <c r="E36" s="14"/>
      <c r="G36" s="41"/>
    </row>
    <row r="37" spans="1:7" ht="18.75" customHeight="1">
      <c r="A37" s="49">
        <v>17</v>
      </c>
      <c r="B37" s="52" t="s">
        <v>309</v>
      </c>
      <c r="C37" s="10">
        <v>0.75</v>
      </c>
      <c r="D37" s="10" t="s">
        <v>310</v>
      </c>
      <c r="E37" s="10" t="s">
        <v>311</v>
      </c>
      <c r="F37" s="16"/>
      <c r="G37" s="41"/>
    </row>
    <row r="38" spans="1:6" ht="15" customHeight="1">
      <c r="A38" s="14" t="s">
        <v>308</v>
      </c>
      <c r="B38" s="52" t="s">
        <v>312</v>
      </c>
      <c r="C38" s="10">
        <v>0.8</v>
      </c>
      <c r="D38" s="10" t="s">
        <v>310</v>
      </c>
      <c r="E38" s="10" t="s">
        <v>311</v>
      </c>
      <c r="F38" s="16"/>
    </row>
    <row r="39" spans="1:7" ht="17.25" customHeight="1">
      <c r="A39" s="18">
        <v>1</v>
      </c>
      <c r="B39" s="52" t="s">
        <v>313</v>
      </c>
      <c r="C39" s="10">
        <v>1.5</v>
      </c>
      <c r="D39" s="10" t="s">
        <v>310</v>
      </c>
      <c r="E39" s="10" t="s">
        <v>225</v>
      </c>
      <c r="F39" s="20"/>
      <c r="G39" s="41"/>
    </row>
    <row r="40" spans="1:7" ht="16.5" customHeight="1">
      <c r="A40" s="18">
        <v>2</v>
      </c>
      <c r="B40" s="52" t="s">
        <v>1615</v>
      </c>
      <c r="C40" s="10">
        <v>1.5</v>
      </c>
      <c r="D40" s="10"/>
      <c r="E40" s="10">
        <v>5.5</v>
      </c>
      <c r="F40" s="21"/>
      <c r="G40" s="41"/>
    </row>
    <row r="41" spans="1:7" ht="18" customHeight="1">
      <c r="A41" s="18">
        <v>3</v>
      </c>
      <c r="B41" s="52" t="s">
        <v>314</v>
      </c>
      <c r="C41" s="10">
        <v>3</v>
      </c>
      <c r="D41" s="10" t="s">
        <v>310</v>
      </c>
      <c r="E41" s="10" t="s">
        <v>238</v>
      </c>
      <c r="F41" s="21"/>
      <c r="G41" s="41"/>
    </row>
    <row r="42" spans="1:7" ht="38.25" customHeight="1">
      <c r="A42" s="18">
        <v>4</v>
      </c>
      <c r="B42" s="52" t="s">
        <v>1616</v>
      </c>
      <c r="C42" s="10">
        <v>3</v>
      </c>
      <c r="D42" s="10"/>
      <c r="E42" s="10">
        <v>7.5</v>
      </c>
      <c r="F42" s="21"/>
      <c r="G42" s="41"/>
    </row>
    <row r="43" spans="1:4" ht="15.75" customHeight="1">
      <c r="A43" s="18">
        <v>5</v>
      </c>
      <c r="B43" s="13"/>
      <c r="D43" s="41"/>
    </row>
    <row r="44" spans="1:2" ht="30" customHeight="1">
      <c r="A44" s="18">
        <v>6</v>
      </c>
      <c r="B44" s="41"/>
    </row>
    <row r="45" spans="1:2" ht="18" customHeight="1">
      <c r="A45" s="18">
        <v>7</v>
      </c>
      <c r="B45" s="41"/>
    </row>
    <row r="46" spans="1:2" ht="17.25" customHeight="1">
      <c r="A46" s="18">
        <v>8</v>
      </c>
      <c r="B46" s="41"/>
    </row>
    <row r="47" spans="1:2" ht="15.75" customHeight="1">
      <c r="A47" s="18">
        <v>9</v>
      </c>
      <c r="B47" s="41"/>
    </row>
    <row r="48" spans="1:2" ht="18.75" customHeight="1">
      <c r="A48" s="18">
        <v>10</v>
      </c>
      <c r="B48" s="41"/>
    </row>
    <row r="49" spans="1:2" ht="16.5" customHeight="1">
      <c r="A49" s="22">
        <v>11</v>
      </c>
      <c r="B49" s="41"/>
    </row>
    <row r="50" spans="1:2" ht="18" customHeight="1">
      <c r="A50" s="22">
        <v>12</v>
      </c>
      <c r="B50" s="41"/>
    </row>
    <row r="51" spans="1:2" ht="16.5" customHeight="1">
      <c r="A51" s="22">
        <v>13</v>
      </c>
      <c r="B51" s="41"/>
    </row>
    <row r="60" ht="13.5" customHeight="1"/>
    <row r="61" ht="12.75" customHeight="1"/>
    <row r="62" ht="12.75" customHeight="1"/>
    <row r="63" ht="12.75" customHeight="1"/>
    <row r="64" ht="13.5" customHeight="1"/>
    <row r="65" ht="12.75" customHeight="1"/>
  </sheetData>
  <sheetProtection selectLockedCells="1" selectUnlockedCells="1"/>
  <mergeCells count="2">
    <mergeCell ref="A1:E1"/>
    <mergeCell ref="A3:E3"/>
  </mergeCells>
  <printOptions/>
  <pageMargins left="0.8444444444444444" right="0.22013888888888888" top="0.6" bottom="0.5097222222222222" header="0.5118055555555555" footer="0.5118055555555555"/>
  <pageSetup horizontalDpi="300" verticalDpi="300" orientation="portrait" paperSize="9" scale="80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12"/>
  <sheetViews>
    <sheetView zoomScale="130" zoomScaleNormal="130" workbookViewId="0" topLeftCell="A1">
      <selection activeCell="F7" sqref="F7"/>
    </sheetView>
  </sheetViews>
  <sheetFormatPr defaultColWidth="12.57421875" defaultRowHeight="12.75"/>
  <cols>
    <col min="1" max="1" width="5.7109375" style="53" customWidth="1"/>
    <col min="2" max="2" width="17.421875" style="53" customWidth="1"/>
    <col min="3" max="3" width="8.28125" style="53" customWidth="1"/>
    <col min="4" max="4" width="6.7109375" style="53" customWidth="1"/>
    <col min="5" max="5" width="13.28125" style="53" customWidth="1"/>
    <col min="6" max="6" width="13.421875" style="53" customWidth="1"/>
    <col min="7" max="7" width="8.421875" style="53" customWidth="1"/>
    <col min="8" max="8" width="12.421875" style="53" customWidth="1"/>
    <col min="9" max="9" width="10.28125" style="53" customWidth="1"/>
    <col min="10" max="10" width="11.28125" style="53" customWidth="1"/>
    <col min="11" max="11" width="4.8515625" style="53" customWidth="1"/>
    <col min="12" max="12" width="15.00390625" style="53" customWidth="1"/>
    <col min="13" max="13" width="5.421875" style="53" customWidth="1"/>
    <col min="14" max="14" width="4.7109375" style="53" customWidth="1"/>
    <col min="15" max="15" width="10.421875" style="53" customWidth="1"/>
    <col min="16" max="16" width="9.421875" style="53" customWidth="1"/>
    <col min="17" max="17" width="8.140625" style="53" customWidth="1"/>
    <col min="18" max="18" width="5.7109375" style="53" customWidth="1"/>
    <col min="19" max="19" width="12.140625" style="53" customWidth="1"/>
    <col min="20" max="20" width="7.28125" style="53" customWidth="1"/>
    <col min="21" max="21" width="5.421875" style="53" customWidth="1"/>
    <col min="22" max="22" width="12.421875" style="53" customWidth="1"/>
    <col min="23" max="23" width="10.421875" style="53" customWidth="1"/>
    <col min="24" max="24" width="7.8515625" style="53" customWidth="1"/>
    <col min="25" max="16384" width="12.421875" style="53" customWidth="1"/>
  </cols>
  <sheetData>
    <row r="1" spans="1:5" s="54" customFormat="1" ht="23.25" customHeight="1">
      <c r="A1" s="6" t="s">
        <v>1</v>
      </c>
      <c r="B1" s="6" t="s">
        <v>2</v>
      </c>
      <c r="C1" s="6" t="s">
        <v>3</v>
      </c>
      <c r="D1" s="6" t="s">
        <v>4</v>
      </c>
      <c r="E1" s="6" t="s">
        <v>144</v>
      </c>
    </row>
    <row r="2" spans="1:5" ht="13.5" customHeight="1">
      <c r="A2" s="244" t="s">
        <v>317</v>
      </c>
      <c r="B2" s="244"/>
      <c r="C2" s="244"/>
      <c r="D2" s="244"/>
      <c r="E2" s="244"/>
    </row>
    <row r="3" spans="1:5" ht="12.75" customHeight="1" hidden="1">
      <c r="A3" s="3">
        <v>1</v>
      </c>
      <c r="B3" s="124" t="s">
        <v>318</v>
      </c>
      <c r="C3" s="3">
        <v>20</v>
      </c>
      <c r="D3" s="3">
        <v>7.8</v>
      </c>
      <c r="E3" s="125" t="s">
        <v>319</v>
      </c>
    </row>
    <row r="4" spans="1:5" ht="12.75" customHeight="1">
      <c r="A4" s="126">
        <v>1</v>
      </c>
      <c r="B4" s="124" t="s">
        <v>1679</v>
      </c>
      <c r="C4" s="3">
        <v>50</v>
      </c>
      <c r="D4" s="3">
        <v>25</v>
      </c>
      <c r="E4" s="125" t="s">
        <v>1680</v>
      </c>
    </row>
    <row r="5" spans="1:5" ht="13.5" customHeight="1">
      <c r="A5" s="126">
        <v>2</v>
      </c>
      <c r="B5" s="124" t="s">
        <v>1681</v>
      </c>
      <c r="C5" s="3">
        <v>160</v>
      </c>
      <c r="D5" s="3">
        <v>80</v>
      </c>
      <c r="E5" s="125" t="s">
        <v>1682</v>
      </c>
    </row>
    <row r="6" spans="1:5" ht="11.25" customHeight="1">
      <c r="A6" s="126">
        <v>8</v>
      </c>
      <c r="B6" s="124" t="s">
        <v>325</v>
      </c>
      <c r="C6" s="3">
        <v>50</v>
      </c>
      <c r="D6" s="3">
        <v>50</v>
      </c>
      <c r="E6" s="125" t="s">
        <v>81</v>
      </c>
    </row>
    <row r="7" spans="1:5" ht="9.75" customHeight="1">
      <c r="A7" s="126">
        <v>6</v>
      </c>
      <c r="B7" s="194" t="s">
        <v>324</v>
      </c>
      <c r="C7" s="195">
        <v>45</v>
      </c>
      <c r="D7" s="195">
        <v>42</v>
      </c>
      <c r="E7" s="199" t="s">
        <v>78</v>
      </c>
    </row>
    <row r="8" spans="1:5" ht="9.75" customHeight="1">
      <c r="A8" s="126">
        <v>5</v>
      </c>
      <c r="B8" s="194" t="s">
        <v>323</v>
      </c>
      <c r="C8" s="195">
        <v>25</v>
      </c>
      <c r="D8" s="195">
        <v>32</v>
      </c>
      <c r="E8" s="199" t="s">
        <v>78</v>
      </c>
    </row>
    <row r="9" spans="1:5" ht="11.25" customHeight="1">
      <c r="A9" s="126">
        <v>4</v>
      </c>
      <c r="B9" s="124" t="s">
        <v>321</v>
      </c>
      <c r="C9" s="3">
        <v>25</v>
      </c>
      <c r="D9" s="3">
        <v>12.5</v>
      </c>
      <c r="E9" s="125" t="s">
        <v>322</v>
      </c>
    </row>
    <row r="10" spans="1:5" ht="9.75" customHeight="1">
      <c r="A10" s="126">
        <v>3</v>
      </c>
      <c r="B10" s="124" t="s">
        <v>320</v>
      </c>
      <c r="C10" s="3">
        <v>22</v>
      </c>
      <c r="D10" s="3">
        <v>9</v>
      </c>
      <c r="E10" s="125" t="s">
        <v>319</v>
      </c>
    </row>
    <row r="11" spans="1:5" ht="10.5" customHeight="1">
      <c r="A11" s="126"/>
      <c r="B11" s="124" t="s">
        <v>318</v>
      </c>
      <c r="C11" s="3">
        <v>20</v>
      </c>
      <c r="D11" s="3">
        <v>7.8</v>
      </c>
      <c r="E11" s="125" t="s">
        <v>2113</v>
      </c>
    </row>
    <row r="12" spans="1:5" ht="11.25" customHeight="1">
      <c r="A12" s="126">
        <v>7</v>
      </c>
      <c r="B12" s="124" t="s">
        <v>326</v>
      </c>
      <c r="C12" s="3">
        <v>40</v>
      </c>
      <c r="D12" s="3">
        <v>8</v>
      </c>
      <c r="E12" s="125" t="s">
        <v>319</v>
      </c>
    </row>
    <row r="13" spans="1:5" ht="10.5" customHeight="1">
      <c r="A13" s="126">
        <v>9</v>
      </c>
      <c r="B13" s="124" t="s">
        <v>327</v>
      </c>
      <c r="C13" s="3">
        <v>45</v>
      </c>
      <c r="D13" s="3">
        <v>9</v>
      </c>
      <c r="E13" s="125" t="s">
        <v>319</v>
      </c>
    </row>
    <row r="14" spans="1:5" ht="11.25" customHeight="1">
      <c r="A14" s="126">
        <v>10</v>
      </c>
      <c r="B14" s="124" t="s">
        <v>328</v>
      </c>
      <c r="C14" s="3">
        <v>50</v>
      </c>
      <c r="D14" s="3">
        <v>12.5</v>
      </c>
      <c r="E14" s="125" t="s">
        <v>225</v>
      </c>
    </row>
    <row r="15" spans="1:5" ht="11.25" customHeight="1">
      <c r="A15" s="126">
        <v>11</v>
      </c>
      <c r="B15" s="124" t="s">
        <v>329</v>
      </c>
      <c r="C15" s="3">
        <v>80</v>
      </c>
      <c r="D15" s="3">
        <v>32</v>
      </c>
      <c r="E15" s="125" t="s">
        <v>83</v>
      </c>
    </row>
    <row r="16" spans="1:5" ht="11.25" customHeight="1">
      <c r="A16" s="126">
        <v>12</v>
      </c>
      <c r="B16" s="124" t="s">
        <v>330</v>
      </c>
      <c r="C16" s="3">
        <v>100</v>
      </c>
      <c r="D16" s="3">
        <v>32</v>
      </c>
      <c r="E16" s="125" t="s">
        <v>86</v>
      </c>
    </row>
    <row r="17" spans="1:5" ht="9.75" customHeight="1">
      <c r="A17" s="126">
        <v>13</v>
      </c>
      <c r="B17" s="124" t="s">
        <v>331</v>
      </c>
      <c r="C17" s="3">
        <v>100</v>
      </c>
      <c r="D17" s="3">
        <v>50</v>
      </c>
      <c r="E17" s="125" t="s">
        <v>99</v>
      </c>
    </row>
    <row r="18" spans="1:5" ht="9.75" customHeight="1">
      <c r="A18" s="126">
        <v>14</v>
      </c>
      <c r="B18" s="124" t="s">
        <v>334</v>
      </c>
      <c r="C18" s="3">
        <v>50</v>
      </c>
      <c r="D18" s="3">
        <v>20</v>
      </c>
      <c r="E18" s="125" t="s">
        <v>238</v>
      </c>
    </row>
    <row r="19" spans="1:5" ht="10.5" customHeight="1">
      <c r="A19" s="126">
        <v>15</v>
      </c>
      <c r="B19" s="124" t="s">
        <v>333</v>
      </c>
      <c r="C19" s="3">
        <v>45</v>
      </c>
      <c r="D19" s="3">
        <v>16</v>
      </c>
      <c r="E19" s="125" t="s">
        <v>1677</v>
      </c>
    </row>
    <row r="20" spans="1:5" ht="12.75" customHeight="1">
      <c r="A20" s="126">
        <v>16</v>
      </c>
      <c r="B20" s="124" t="s">
        <v>332</v>
      </c>
      <c r="C20" s="3">
        <v>40</v>
      </c>
      <c r="D20" s="3">
        <v>14</v>
      </c>
      <c r="E20" s="125" t="s">
        <v>1678</v>
      </c>
    </row>
    <row r="21" spans="1:5" ht="11.25" customHeight="1">
      <c r="A21" s="126"/>
      <c r="B21" s="194" t="s">
        <v>335</v>
      </c>
      <c r="C21" s="195">
        <v>100</v>
      </c>
      <c r="D21" s="195">
        <v>80</v>
      </c>
      <c r="E21" s="199" t="s">
        <v>34</v>
      </c>
    </row>
    <row r="22" spans="1:5" ht="11.25" customHeight="1">
      <c r="A22" s="126"/>
      <c r="B22" s="194" t="s">
        <v>336</v>
      </c>
      <c r="C22" s="195">
        <v>90</v>
      </c>
      <c r="D22" s="195">
        <v>70</v>
      </c>
      <c r="E22" s="199" t="s">
        <v>99</v>
      </c>
    </row>
    <row r="23" spans="1:5" ht="11.25" customHeight="1">
      <c r="A23" s="126">
        <v>17</v>
      </c>
      <c r="B23" s="194" t="s">
        <v>337</v>
      </c>
      <c r="C23" s="195">
        <v>80</v>
      </c>
      <c r="D23" s="195">
        <v>60</v>
      </c>
      <c r="E23" s="199" t="s">
        <v>88</v>
      </c>
    </row>
    <row r="24" spans="1:5" ht="9.75" customHeight="1">
      <c r="A24" s="126">
        <v>18</v>
      </c>
      <c r="B24" s="194" t="s">
        <v>338</v>
      </c>
      <c r="C24" s="195">
        <v>80</v>
      </c>
      <c r="D24" s="195">
        <v>32</v>
      </c>
      <c r="E24" s="199" t="s">
        <v>171</v>
      </c>
    </row>
    <row r="25" spans="1:5" ht="10.5" customHeight="1">
      <c r="A25" s="126">
        <v>19</v>
      </c>
      <c r="B25" s="194" t="s">
        <v>339</v>
      </c>
      <c r="C25" s="195">
        <v>71</v>
      </c>
      <c r="D25" s="195">
        <v>29</v>
      </c>
      <c r="E25" s="199" t="s">
        <v>171</v>
      </c>
    </row>
    <row r="26" spans="1:5" ht="10.5" customHeight="1">
      <c r="A26" s="126">
        <v>20</v>
      </c>
      <c r="B26" s="194" t="s">
        <v>340</v>
      </c>
      <c r="C26" s="195">
        <v>64</v>
      </c>
      <c r="D26" s="195">
        <v>20</v>
      </c>
      <c r="E26" s="199" t="s">
        <v>26</v>
      </c>
    </row>
    <row r="27" spans="1:5" ht="11.25" customHeight="1">
      <c r="A27" s="126">
        <v>21</v>
      </c>
      <c r="B27" s="194" t="s">
        <v>341</v>
      </c>
      <c r="C27" s="195">
        <v>100</v>
      </c>
      <c r="D27" s="195">
        <v>20</v>
      </c>
      <c r="E27" s="199" t="s">
        <v>26</v>
      </c>
    </row>
    <row r="28" spans="1:5" ht="11.25" customHeight="1">
      <c r="A28" s="126">
        <v>22</v>
      </c>
      <c r="B28" s="124" t="s">
        <v>342</v>
      </c>
      <c r="C28" s="3">
        <v>100</v>
      </c>
      <c r="D28" s="3">
        <v>15</v>
      </c>
      <c r="E28" s="125" t="s">
        <v>173</v>
      </c>
    </row>
    <row r="29" spans="1:5" ht="10.5" customHeight="1">
      <c r="A29" s="126">
        <v>23</v>
      </c>
      <c r="B29" s="124" t="s">
        <v>343</v>
      </c>
      <c r="C29" s="3">
        <v>80</v>
      </c>
      <c r="D29" s="3">
        <v>14</v>
      </c>
      <c r="E29" s="125" t="s">
        <v>238</v>
      </c>
    </row>
    <row r="30" spans="1:5" ht="11.25" customHeight="1">
      <c r="A30" s="126">
        <v>24</v>
      </c>
      <c r="B30" s="124" t="s">
        <v>346</v>
      </c>
      <c r="C30" s="3">
        <v>100</v>
      </c>
      <c r="D30" s="3">
        <v>15</v>
      </c>
      <c r="E30" s="125" t="s">
        <v>347</v>
      </c>
    </row>
    <row r="31" spans="1:5" ht="9.75" customHeight="1">
      <c r="A31" s="126">
        <v>25</v>
      </c>
      <c r="B31" s="124" t="s">
        <v>1651</v>
      </c>
      <c r="C31" s="3">
        <v>100</v>
      </c>
      <c r="D31" s="3">
        <v>12.5</v>
      </c>
      <c r="E31" s="125" t="s">
        <v>1652</v>
      </c>
    </row>
    <row r="32" spans="1:5" ht="10.5" customHeight="1">
      <c r="A32" s="126">
        <v>27</v>
      </c>
      <c r="B32" s="124" t="s">
        <v>344</v>
      </c>
      <c r="C32" s="3">
        <v>92</v>
      </c>
      <c r="D32" s="3">
        <v>10</v>
      </c>
      <c r="E32" s="125" t="s">
        <v>345</v>
      </c>
    </row>
    <row r="33" spans="1:5" ht="9" customHeight="1">
      <c r="A33" s="126"/>
      <c r="B33" s="124" t="s">
        <v>348</v>
      </c>
      <c r="C33" s="3">
        <v>160</v>
      </c>
      <c r="D33" s="3">
        <v>22.5</v>
      </c>
      <c r="E33" s="125" t="s">
        <v>18</v>
      </c>
    </row>
    <row r="34" spans="1:5" ht="11.25" customHeight="1">
      <c r="A34" s="126">
        <v>26</v>
      </c>
      <c r="B34" s="124" t="s">
        <v>349</v>
      </c>
      <c r="C34" s="3">
        <v>180</v>
      </c>
      <c r="D34" s="3">
        <v>27.5</v>
      </c>
      <c r="E34" s="125" t="s">
        <v>16</v>
      </c>
    </row>
    <row r="35" spans="1:5" ht="10.5" customHeight="1">
      <c r="A35" s="126">
        <v>28</v>
      </c>
      <c r="B35" s="124" t="s">
        <v>350</v>
      </c>
      <c r="C35" s="3">
        <v>200</v>
      </c>
      <c r="D35" s="3">
        <v>32</v>
      </c>
      <c r="E35" s="125" t="s">
        <v>14</v>
      </c>
    </row>
    <row r="36" spans="1:5" ht="10.5" customHeight="1">
      <c r="A36" s="126">
        <v>29</v>
      </c>
      <c r="B36" s="124" t="s">
        <v>352</v>
      </c>
      <c r="C36" s="3">
        <v>400</v>
      </c>
      <c r="D36" s="3">
        <v>50</v>
      </c>
      <c r="E36" s="3" t="s">
        <v>41</v>
      </c>
    </row>
    <row r="37" spans="1:5" ht="11.25" customHeight="1">
      <c r="A37" s="126">
        <v>30</v>
      </c>
      <c r="B37" s="124" t="s">
        <v>353</v>
      </c>
      <c r="C37" s="3">
        <v>300</v>
      </c>
      <c r="D37" s="3">
        <v>40</v>
      </c>
      <c r="E37" s="3" t="s">
        <v>43</v>
      </c>
    </row>
    <row r="38" spans="1:5" ht="11.25" customHeight="1">
      <c r="A38" s="126">
        <v>31</v>
      </c>
      <c r="B38" s="124" t="s">
        <v>354</v>
      </c>
      <c r="C38" s="3">
        <v>300</v>
      </c>
      <c r="D38" s="3">
        <v>32</v>
      </c>
      <c r="E38" s="3" t="s">
        <v>20</v>
      </c>
    </row>
    <row r="39" spans="1:5" ht="11.25" customHeight="1">
      <c r="A39" s="126">
        <v>32</v>
      </c>
      <c r="B39" s="124" t="s">
        <v>355</v>
      </c>
      <c r="C39" s="3">
        <v>250</v>
      </c>
      <c r="D39" s="3">
        <v>22.5</v>
      </c>
      <c r="E39" s="3" t="s">
        <v>315</v>
      </c>
    </row>
    <row r="40" spans="1:5" ht="11.25" customHeight="1">
      <c r="A40" s="126">
        <v>33</v>
      </c>
      <c r="B40" s="124" t="s">
        <v>356</v>
      </c>
      <c r="C40" s="3">
        <v>220</v>
      </c>
      <c r="D40" s="3">
        <v>17</v>
      </c>
      <c r="E40" s="3" t="s">
        <v>316</v>
      </c>
    </row>
    <row r="41" spans="1:5" ht="9.75" customHeight="1">
      <c r="A41" s="126">
        <v>34</v>
      </c>
      <c r="B41" s="124" t="s">
        <v>357</v>
      </c>
      <c r="C41" s="3">
        <v>200</v>
      </c>
      <c r="D41" s="3">
        <v>14</v>
      </c>
      <c r="E41" s="3" t="s">
        <v>351</v>
      </c>
    </row>
    <row r="42" spans="1:5" ht="10.5" customHeight="1">
      <c r="A42" s="126">
        <v>35</v>
      </c>
      <c r="B42" s="194" t="s">
        <v>1654</v>
      </c>
      <c r="C42" s="195">
        <v>200</v>
      </c>
      <c r="D42" s="195">
        <v>32</v>
      </c>
      <c r="E42" s="195">
        <v>55</v>
      </c>
    </row>
    <row r="43" spans="1:5" ht="11.25" customHeight="1">
      <c r="A43" s="126">
        <v>36</v>
      </c>
      <c r="B43" s="194" t="s">
        <v>1653</v>
      </c>
      <c r="C43" s="195">
        <v>90</v>
      </c>
      <c r="D43" s="195">
        <v>60</v>
      </c>
      <c r="E43" s="195">
        <v>37</v>
      </c>
    </row>
    <row r="44" spans="1:5" ht="11.25" customHeight="1">
      <c r="A44" s="126">
        <v>37</v>
      </c>
      <c r="B44" s="6"/>
      <c r="C44" s="6"/>
      <c r="D44" s="6"/>
      <c r="E44" s="6"/>
    </row>
    <row r="45" ht="10.5" customHeight="1">
      <c r="A45" s="126">
        <v>38</v>
      </c>
    </row>
    <row r="46" ht="9.75" customHeight="1">
      <c r="A46" s="126">
        <v>39</v>
      </c>
    </row>
    <row r="47" ht="11.25" customHeight="1">
      <c r="A47" s="126">
        <v>40</v>
      </c>
    </row>
    <row r="48" spans="1:2" ht="12.75" customHeight="1">
      <c r="A48" s="126">
        <v>41</v>
      </c>
      <c r="B48" s="55"/>
    </row>
    <row r="49" spans="1:2" ht="13.5" customHeight="1">
      <c r="A49" s="126">
        <v>42</v>
      </c>
      <c r="B49" s="55"/>
    </row>
    <row r="50" spans="1:2" ht="11.25" customHeight="1">
      <c r="A50" s="126">
        <v>43</v>
      </c>
      <c r="B50" s="55"/>
    </row>
    <row r="51" spans="1:2" ht="11.25" customHeight="1">
      <c r="A51" s="126">
        <v>44</v>
      </c>
      <c r="B51" s="55"/>
    </row>
    <row r="52" spans="1:2" ht="10.5" customHeight="1">
      <c r="A52" s="126">
        <v>45</v>
      </c>
      <c r="B52" s="55"/>
    </row>
    <row r="53" spans="1:2" ht="11.25" customHeight="1">
      <c r="A53" s="126">
        <v>46</v>
      </c>
      <c r="B53" s="55"/>
    </row>
    <row r="54" spans="1:2" ht="12" customHeight="1">
      <c r="A54" s="126">
        <v>47</v>
      </c>
      <c r="B54" s="55"/>
    </row>
    <row r="55" spans="1:2" ht="11.25" customHeight="1">
      <c r="A55" s="126">
        <v>48</v>
      </c>
      <c r="B55" s="47"/>
    </row>
    <row r="56" spans="1:2" ht="17.25" customHeight="1">
      <c r="A56" s="126">
        <v>49</v>
      </c>
      <c r="B56" s="47"/>
    </row>
    <row r="57" spans="1:2" ht="14.25" customHeight="1">
      <c r="A57" s="126">
        <v>50</v>
      </c>
      <c r="B57" s="47"/>
    </row>
    <row r="58" spans="1:2" ht="15">
      <c r="A58" s="126">
        <v>51</v>
      </c>
      <c r="B58" s="47"/>
    </row>
    <row r="59" spans="1:2" ht="12" customHeight="1">
      <c r="A59" s="126">
        <v>52</v>
      </c>
      <c r="B59" s="47"/>
    </row>
    <row r="60" spans="1:2" ht="12.75" customHeight="1">
      <c r="A60" s="126"/>
      <c r="B60" s="47"/>
    </row>
    <row r="61" spans="1:2" ht="12.75" customHeight="1">
      <c r="A61" s="126"/>
      <c r="B61" s="47"/>
    </row>
    <row r="62" spans="1:2" ht="12.75" customHeight="1">
      <c r="A62" s="6" t="s">
        <v>358</v>
      </c>
      <c r="B62" s="47"/>
    </row>
    <row r="63" spans="1:2" ht="12.75" customHeight="1">
      <c r="A63" s="6"/>
      <c r="B63" s="47"/>
    </row>
    <row r="64" spans="1:2" ht="12.75" customHeight="1">
      <c r="A64" s="6"/>
      <c r="B64" s="47"/>
    </row>
    <row r="65" spans="1:2" ht="12.75" customHeight="1">
      <c r="A65" s="200"/>
      <c r="B65" s="55"/>
    </row>
    <row r="66" spans="1:2" ht="11.25" customHeight="1">
      <c r="A66" s="200"/>
      <c r="B66" s="55"/>
    </row>
    <row r="67" spans="1:2" ht="12.75" customHeight="1">
      <c r="A67" s="200"/>
      <c r="B67" s="55"/>
    </row>
    <row r="68" spans="1:2" ht="12.75" customHeight="1">
      <c r="A68" s="200"/>
      <c r="B68" s="55"/>
    </row>
    <row r="69" spans="1:2" ht="13.5" customHeight="1">
      <c r="A69" s="200"/>
      <c r="B69" s="55"/>
    </row>
    <row r="70" spans="1:2" ht="11.25" customHeight="1">
      <c r="A70" s="200"/>
      <c r="B70" s="55"/>
    </row>
    <row r="71" spans="1:2" ht="13.5" customHeight="1">
      <c r="A71" s="200"/>
      <c r="B71" s="55"/>
    </row>
    <row r="72" spans="1:2" ht="15">
      <c r="A72" s="200"/>
      <c r="B72" s="55"/>
    </row>
    <row r="73" spans="1:2" ht="15">
      <c r="A73" s="200"/>
      <c r="B73" s="55"/>
    </row>
    <row r="74" spans="1:2" ht="15">
      <c r="A74" s="200"/>
      <c r="B74" s="55"/>
    </row>
    <row r="75" spans="1:2" ht="13.5" customHeight="1">
      <c r="A75" s="200"/>
      <c r="B75" s="55"/>
    </row>
    <row r="76" spans="1:2" ht="14.25" customHeight="1">
      <c r="A76" s="200"/>
      <c r="B76" s="55"/>
    </row>
    <row r="77" spans="1:2" ht="15">
      <c r="A77" s="200"/>
      <c r="B77" s="55"/>
    </row>
    <row r="78" spans="1:2" ht="15">
      <c r="A78" s="200"/>
      <c r="B78" s="55"/>
    </row>
    <row r="79" spans="1:2" ht="14.25" customHeight="1">
      <c r="A79" s="200"/>
      <c r="B79" s="55"/>
    </row>
    <row r="80" spans="1:2" ht="11.25" customHeight="1">
      <c r="A80" s="200"/>
      <c r="B80" s="55"/>
    </row>
    <row r="81" spans="1:2" ht="11.25" customHeight="1">
      <c r="A81" s="200"/>
      <c r="B81" s="55"/>
    </row>
    <row r="82" spans="1:2" ht="11.25" customHeight="1">
      <c r="A82" s="200"/>
      <c r="B82" s="55"/>
    </row>
    <row r="83" spans="1:2" ht="12.75" customHeight="1">
      <c r="A83" s="200"/>
      <c r="B83" s="55"/>
    </row>
    <row r="84" spans="1:2" ht="13.5" customHeight="1">
      <c r="A84" s="200"/>
      <c r="B84" s="55"/>
    </row>
    <row r="85" spans="1:2" ht="15">
      <c r="A85" s="200"/>
      <c r="B85" s="55"/>
    </row>
    <row r="86" spans="1:2" ht="15">
      <c r="A86" s="200"/>
      <c r="B86" s="55"/>
    </row>
    <row r="87" spans="1:2" ht="15">
      <c r="A87" s="200"/>
      <c r="B87" s="55"/>
    </row>
    <row r="88" spans="1:2" ht="15">
      <c r="A88" s="200"/>
      <c r="B88" s="55"/>
    </row>
    <row r="89" spans="1:2" ht="15">
      <c r="A89" s="200"/>
      <c r="B89" s="55"/>
    </row>
    <row r="90" spans="1:2" ht="15">
      <c r="A90" s="200"/>
      <c r="B90" s="55"/>
    </row>
    <row r="91" spans="1:2" ht="15">
      <c r="A91" s="200"/>
      <c r="B91" s="55"/>
    </row>
    <row r="92" spans="1:2" ht="15.75" customHeight="1">
      <c r="A92" s="200"/>
      <c r="B92" s="55"/>
    </row>
    <row r="93" spans="1:2" ht="15.75" customHeight="1">
      <c r="A93" s="200"/>
      <c r="B93" s="55"/>
    </row>
    <row r="94" spans="1:2" ht="15">
      <c r="A94" s="200"/>
      <c r="B94" s="55"/>
    </row>
    <row r="95" spans="1:2" ht="15">
      <c r="A95" s="200"/>
      <c r="B95" s="55"/>
    </row>
    <row r="96" spans="1:2" ht="15">
      <c r="A96" s="201">
        <v>1</v>
      </c>
      <c r="B96" s="55"/>
    </row>
    <row r="97" spans="1:2" ht="15">
      <c r="A97" s="201">
        <v>2</v>
      </c>
      <c r="B97" s="55"/>
    </row>
    <row r="98" spans="1:2" ht="15">
      <c r="A98" s="201"/>
      <c r="B98" s="55"/>
    </row>
    <row r="99" spans="1:2" ht="15">
      <c r="A99" s="201"/>
      <c r="B99" s="55"/>
    </row>
    <row r="100" spans="1:2" ht="15">
      <c r="A100" s="201"/>
      <c r="B100" s="55"/>
    </row>
    <row r="101" spans="1:2" ht="15">
      <c r="A101" s="202"/>
      <c r="B101" s="55"/>
    </row>
    <row r="102" spans="1:2" ht="15">
      <c r="A102" s="201"/>
      <c r="B102" s="55"/>
    </row>
    <row r="103" spans="1:2" ht="15">
      <c r="A103" s="201"/>
      <c r="B103" s="55"/>
    </row>
    <row r="104" spans="1:2" ht="15">
      <c r="A104" s="201"/>
      <c r="B104" s="55"/>
    </row>
    <row r="105" ht="9.75">
      <c r="A105" s="201"/>
    </row>
    <row r="106" ht="9.75">
      <c r="A106" s="201"/>
    </row>
    <row r="107" ht="49.5">
      <c r="A107" s="6" t="s">
        <v>317</v>
      </c>
    </row>
    <row r="108" ht="9.75">
      <c r="A108" s="126">
        <v>4</v>
      </c>
    </row>
    <row r="109" ht="9.75">
      <c r="A109" s="126">
        <v>5</v>
      </c>
    </row>
    <row r="110" ht="9.75">
      <c r="A110" s="126">
        <v>6</v>
      </c>
    </row>
    <row r="111" ht="9.75">
      <c r="A111" s="126">
        <v>7</v>
      </c>
    </row>
    <row r="112" ht="9.75">
      <c r="A112" s="126">
        <v>8</v>
      </c>
    </row>
  </sheetData>
  <sheetProtection selectLockedCells="1" selectUnlockedCells="1"/>
  <mergeCells count="1">
    <mergeCell ref="A2:E2"/>
  </mergeCells>
  <printOptions/>
  <pageMargins left="0.58" right="0.22013888888888888" top="0.6701388888888888" bottom="0.9840277777777777" header="0.5118055555555555" footer="0.5118055555555555"/>
  <pageSetup horizontalDpi="300" verticalDpi="300" orientation="portrait" paperSize="9" scale="85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zoomScale="130" zoomScaleNormal="130" workbookViewId="0" topLeftCell="B1">
      <selection activeCell="F11" sqref="F11"/>
    </sheetView>
  </sheetViews>
  <sheetFormatPr defaultColWidth="12.57421875" defaultRowHeight="12.75"/>
  <cols>
    <col min="1" max="1" width="5.140625" style="53" customWidth="1"/>
    <col min="2" max="2" width="17.421875" style="53" customWidth="1"/>
    <col min="3" max="3" width="13.28125" style="53" customWidth="1"/>
    <col min="4" max="4" width="15.7109375" style="53" customWidth="1"/>
    <col min="5" max="5" width="9.421875" style="53" customWidth="1"/>
    <col min="6" max="6" width="9.140625" style="53" customWidth="1"/>
    <col min="7" max="7" width="4.421875" style="53" customWidth="1"/>
    <col min="8" max="8" width="13.421875" style="53" customWidth="1"/>
    <col min="9" max="9" width="8.421875" style="53" customWidth="1"/>
    <col min="10" max="10" width="12.421875" style="53" customWidth="1"/>
    <col min="11" max="11" width="10.28125" style="53" customWidth="1"/>
    <col min="12" max="12" width="11.28125" style="53" customWidth="1"/>
    <col min="13" max="13" width="4.8515625" style="53" customWidth="1"/>
    <col min="14" max="14" width="15.00390625" style="53" customWidth="1"/>
    <col min="15" max="15" width="5.421875" style="53" customWidth="1"/>
    <col min="16" max="16" width="4.7109375" style="53" customWidth="1"/>
    <col min="17" max="17" width="10.421875" style="53" customWidth="1"/>
    <col min="18" max="18" width="9.421875" style="53" customWidth="1"/>
    <col min="19" max="19" width="8.140625" style="53" customWidth="1"/>
    <col min="20" max="20" width="5.7109375" style="53" customWidth="1"/>
    <col min="21" max="21" width="12.140625" style="53" customWidth="1"/>
    <col min="22" max="22" width="7.28125" style="53" customWidth="1"/>
    <col min="23" max="23" width="5.421875" style="53" customWidth="1"/>
    <col min="24" max="24" width="12.421875" style="53" customWidth="1"/>
    <col min="25" max="25" width="10.421875" style="53" customWidth="1"/>
    <col min="26" max="26" width="7.8515625" style="53" customWidth="1"/>
    <col min="27" max="16384" width="12.421875" style="53" customWidth="1"/>
  </cols>
  <sheetData>
    <row r="1" spans="1:4" s="54" customFormat="1" ht="36" customHeight="1">
      <c r="A1" s="127" t="s">
        <v>1</v>
      </c>
      <c r="B1" s="4" t="s">
        <v>361</v>
      </c>
      <c r="C1" s="4" t="s">
        <v>362</v>
      </c>
      <c r="D1" s="4" t="s">
        <v>363</v>
      </c>
    </row>
    <row r="2" spans="1:4" ht="25.5" customHeight="1">
      <c r="A2" s="246" t="s">
        <v>364</v>
      </c>
      <c r="B2" s="246"/>
      <c r="C2" s="246"/>
      <c r="D2" s="246"/>
    </row>
    <row r="3" spans="1:4" ht="12.75" customHeight="1">
      <c r="A3" s="126">
        <v>1</v>
      </c>
      <c r="B3" s="128" t="s">
        <v>365</v>
      </c>
      <c r="C3" s="5">
        <v>0</v>
      </c>
      <c r="D3" s="129"/>
    </row>
    <row r="4" spans="1:4" ht="12.75" customHeight="1">
      <c r="A4" s="126">
        <v>2</v>
      </c>
      <c r="B4" s="128" t="s">
        <v>366</v>
      </c>
      <c r="C4" s="5">
        <v>1.5</v>
      </c>
      <c r="D4" s="130" t="s">
        <v>367</v>
      </c>
    </row>
    <row r="5" spans="1:4" ht="12.75" customHeight="1">
      <c r="A5" s="126">
        <v>3</v>
      </c>
      <c r="B5" s="128" t="s">
        <v>368</v>
      </c>
      <c r="C5" s="5">
        <v>1.1</v>
      </c>
      <c r="D5" s="130" t="s">
        <v>369</v>
      </c>
    </row>
    <row r="6" spans="1:4" ht="12.75" customHeight="1">
      <c r="A6" s="126">
        <v>4</v>
      </c>
      <c r="B6" s="128" t="s">
        <v>370</v>
      </c>
      <c r="C6" s="5">
        <v>1.1</v>
      </c>
      <c r="D6" s="130" t="s">
        <v>371</v>
      </c>
    </row>
    <row r="7" spans="1:4" ht="12.75" customHeight="1">
      <c r="A7" s="126">
        <v>5</v>
      </c>
      <c r="B7" s="128" t="s">
        <v>372</v>
      </c>
      <c r="C7" s="245" t="s">
        <v>373</v>
      </c>
      <c r="D7" s="245"/>
    </row>
    <row r="8" spans="1:4" ht="12.75" customHeight="1">
      <c r="A8" s="126">
        <v>6</v>
      </c>
      <c r="B8" s="128" t="s">
        <v>372</v>
      </c>
      <c r="C8" s="5">
        <v>4</v>
      </c>
      <c r="D8" s="131" t="s">
        <v>374</v>
      </c>
    </row>
    <row r="9" spans="1:4" ht="12.75" customHeight="1">
      <c r="A9" s="126">
        <v>7</v>
      </c>
      <c r="B9" s="128" t="s">
        <v>375</v>
      </c>
      <c r="C9" s="5">
        <v>3</v>
      </c>
      <c r="D9" s="131" t="s">
        <v>376</v>
      </c>
    </row>
    <row r="10" spans="1:4" ht="12.75" customHeight="1">
      <c r="A10" s="126">
        <v>8</v>
      </c>
      <c r="B10" s="128" t="s">
        <v>377</v>
      </c>
      <c r="C10" s="5">
        <v>2.2</v>
      </c>
      <c r="D10" s="131" t="s">
        <v>378</v>
      </c>
    </row>
    <row r="11" spans="1:4" ht="12.75" customHeight="1">
      <c r="A11" s="126">
        <v>9</v>
      </c>
      <c r="B11" s="128" t="s">
        <v>379</v>
      </c>
      <c r="C11" s="245" t="s">
        <v>373</v>
      </c>
      <c r="D11" s="245"/>
    </row>
    <row r="12" spans="1:4" ht="12.75" customHeight="1">
      <c r="A12" s="126">
        <v>10</v>
      </c>
      <c r="B12" s="128" t="s">
        <v>379</v>
      </c>
      <c r="C12" s="5">
        <v>3</v>
      </c>
      <c r="D12" s="131" t="s">
        <v>380</v>
      </c>
    </row>
    <row r="13" spans="1:4" ht="12.75" customHeight="1">
      <c r="A13" s="126">
        <v>11</v>
      </c>
      <c r="B13" s="128" t="s">
        <v>381</v>
      </c>
      <c r="C13" s="5">
        <v>2.2</v>
      </c>
      <c r="D13" s="131" t="s">
        <v>382</v>
      </c>
    </row>
    <row r="14" spans="1:4" ht="12.75" customHeight="1">
      <c r="A14" s="126">
        <v>12</v>
      </c>
      <c r="B14" s="128" t="s">
        <v>383</v>
      </c>
      <c r="C14" s="5">
        <v>1.5</v>
      </c>
      <c r="D14" s="131" t="s">
        <v>384</v>
      </c>
    </row>
    <row r="15" spans="1:4" ht="12.75" customHeight="1">
      <c r="A15" s="126">
        <v>13</v>
      </c>
      <c r="B15" s="128" t="s">
        <v>385</v>
      </c>
      <c r="C15" s="245" t="s">
        <v>373</v>
      </c>
      <c r="D15" s="245"/>
    </row>
    <row r="16" spans="1:4" ht="12.75" customHeight="1">
      <c r="A16" s="126">
        <v>14</v>
      </c>
      <c r="B16" s="128" t="s">
        <v>385</v>
      </c>
      <c r="C16" s="5">
        <v>11</v>
      </c>
      <c r="D16" s="131" t="s">
        <v>386</v>
      </c>
    </row>
    <row r="17" spans="1:4" ht="12.75" customHeight="1">
      <c r="A17" s="126">
        <v>15</v>
      </c>
      <c r="B17" s="128" t="s">
        <v>387</v>
      </c>
      <c r="C17" s="5">
        <v>7.5</v>
      </c>
      <c r="D17" s="131" t="s">
        <v>388</v>
      </c>
    </row>
    <row r="18" spans="1:4" ht="12.75" customHeight="1">
      <c r="A18" s="126">
        <v>16</v>
      </c>
      <c r="B18" s="128" t="s">
        <v>389</v>
      </c>
      <c r="C18" s="5">
        <v>5.5</v>
      </c>
      <c r="D18" s="131" t="s">
        <v>390</v>
      </c>
    </row>
    <row r="19" spans="1:4" ht="12.75" customHeight="1">
      <c r="A19" s="126">
        <v>17</v>
      </c>
      <c r="B19" s="128" t="s">
        <v>391</v>
      </c>
      <c r="C19" s="245" t="s">
        <v>373</v>
      </c>
      <c r="D19" s="245"/>
    </row>
    <row r="20" spans="1:4" ht="12.75" customHeight="1">
      <c r="A20" s="126">
        <v>18</v>
      </c>
      <c r="B20" s="128" t="s">
        <v>391</v>
      </c>
      <c r="C20" s="5">
        <v>4</v>
      </c>
      <c r="D20" s="131" t="s">
        <v>392</v>
      </c>
    </row>
    <row r="21" spans="1:4" ht="12.75" customHeight="1">
      <c r="A21" s="126">
        <v>19</v>
      </c>
      <c r="B21" s="128" t="s">
        <v>393</v>
      </c>
      <c r="C21" s="5">
        <v>3</v>
      </c>
      <c r="D21" s="131" t="s">
        <v>380</v>
      </c>
    </row>
    <row r="22" spans="1:4" ht="12.75" customHeight="1">
      <c r="A22" s="126">
        <v>20</v>
      </c>
      <c r="B22" s="128" t="s">
        <v>394</v>
      </c>
      <c r="C22" s="5">
        <v>2.2</v>
      </c>
      <c r="D22" s="131" t="s">
        <v>382</v>
      </c>
    </row>
    <row r="23" spans="1:4" ht="12.75" customHeight="1">
      <c r="A23" s="126">
        <v>21</v>
      </c>
      <c r="B23" s="128" t="s">
        <v>395</v>
      </c>
      <c r="C23" s="245" t="s">
        <v>373</v>
      </c>
      <c r="D23" s="245"/>
    </row>
    <row r="24" spans="1:4" ht="12.75" customHeight="1">
      <c r="A24" s="126">
        <v>22</v>
      </c>
      <c r="B24" s="128" t="s">
        <v>396</v>
      </c>
      <c r="C24" s="5">
        <v>22</v>
      </c>
      <c r="D24" s="131" t="s">
        <v>397</v>
      </c>
    </row>
    <row r="25" spans="1:4" ht="12.75" customHeight="1">
      <c r="A25" s="126">
        <v>23</v>
      </c>
      <c r="B25" s="128" t="s">
        <v>398</v>
      </c>
      <c r="C25" s="5">
        <v>18.5</v>
      </c>
      <c r="D25" s="131" t="s">
        <v>399</v>
      </c>
    </row>
    <row r="26" spans="1:4" ht="12.75" customHeight="1">
      <c r="A26" s="126">
        <v>24</v>
      </c>
      <c r="B26" s="128" t="s">
        <v>400</v>
      </c>
      <c r="C26" s="5">
        <v>15</v>
      </c>
      <c r="D26" s="131" t="s">
        <v>401</v>
      </c>
    </row>
    <row r="27" spans="1:4" ht="12.75" customHeight="1">
      <c r="A27" s="126">
        <v>25</v>
      </c>
      <c r="B27" s="128" t="s">
        <v>403</v>
      </c>
      <c r="C27" s="245" t="s">
        <v>373</v>
      </c>
      <c r="D27" s="245"/>
    </row>
    <row r="28" spans="1:4" ht="12.75" customHeight="1">
      <c r="A28" s="126">
        <v>26</v>
      </c>
      <c r="B28" s="128" t="s">
        <v>403</v>
      </c>
      <c r="C28" s="5">
        <v>11</v>
      </c>
      <c r="D28" s="131" t="s">
        <v>404</v>
      </c>
    </row>
    <row r="29" spans="1:4" ht="12.75" customHeight="1">
      <c r="A29" s="126">
        <v>27</v>
      </c>
      <c r="B29" s="128" t="s">
        <v>405</v>
      </c>
      <c r="C29" s="5">
        <v>7.5</v>
      </c>
      <c r="D29" s="131" t="s">
        <v>406</v>
      </c>
    </row>
    <row r="30" spans="1:4" ht="12.75" customHeight="1">
      <c r="A30" s="126">
        <v>29</v>
      </c>
      <c r="B30" s="128" t="s">
        <v>407</v>
      </c>
      <c r="C30" s="5">
        <v>7.5</v>
      </c>
      <c r="D30" s="131" t="s">
        <v>406</v>
      </c>
    </row>
    <row r="31" spans="1:4" ht="12.75" customHeight="1">
      <c r="A31" s="126">
        <v>30</v>
      </c>
      <c r="B31" s="128" t="s">
        <v>408</v>
      </c>
      <c r="C31" s="245" t="s">
        <v>373</v>
      </c>
      <c r="D31" s="245"/>
    </row>
    <row r="32" spans="1:4" ht="12.75" customHeight="1">
      <c r="A32" s="126">
        <v>31</v>
      </c>
      <c r="B32" s="128" t="s">
        <v>408</v>
      </c>
      <c r="C32" s="5">
        <v>18.5</v>
      </c>
      <c r="D32" s="131" t="s">
        <v>409</v>
      </c>
    </row>
    <row r="33" spans="1:4" ht="12.75" customHeight="1">
      <c r="A33" s="126">
        <v>32</v>
      </c>
      <c r="B33" s="128" t="s">
        <v>410</v>
      </c>
      <c r="C33" s="5">
        <v>15</v>
      </c>
      <c r="D33" s="131" t="s">
        <v>411</v>
      </c>
    </row>
    <row r="34" spans="1:4" ht="12.75" customHeight="1">
      <c r="A34" s="126">
        <v>33</v>
      </c>
      <c r="B34" s="128" t="s">
        <v>412</v>
      </c>
      <c r="C34" s="5">
        <v>11</v>
      </c>
      <c r="D34" s="131" t="s">
        <v>404</v>
      </c>
    </row>
    <row r="35" spans="1:4" ht="12.75" customHeight="1">
      <c r="A35" s="126">
        <v>34</v>
      </c>
      <c r="B35" s="4" t="s">
        <v>361</v>
      </c>
      <c r="C35" s="4" t="s">
        <v>362</v>
      </c>
      <c r="D35" s="4" t="s">
        <v>363</v>
      </c>
    </row>
    <row r="36" spans="1:4" ht="12.75" customHeight="1">
      <c r="A36" s="126">
        <v>35</v>
      </c>
      <c r="B36" s="4"/>
      <c r="C36" s="4"/>
      <c r="D36" s="4"/>
    </row>
    <row r="37" spans="1:4" ht="12.75" customHeight="1">
      <c r="A37" s="126">
        <v>36</v>
      </c>
      <c r="B37" s="128" t="s">
        <v>413</v>
      </c>
      <c r="C37" s="245" t="s">
        <v>373</v>
      </c>
      <c r="D37" s="245"/>
    </row>
    <row r="38" spans="1:4" ht="12.75" customHeight="1">
      <c r="A38" s="126">
        <v>37</v>
      </c>
      <c r="B38" s="128" t="s">
        <v>413</v>
      </c>
      <c r="C38" s="5">
        <v>30</v>
      </c>
      <c r="D38" s="131" t="s">
        <v>402</v>
      </c>
    </row>
    <row r="39" spans="1:12" ht="30.75" customHeight="1">
      <c r="A39" s="127" t="s">
        <v>1</v>
      </c>
      <c r="B39" s="128" t="s">
        <v>414</v>
      </c>
      <c r="C39" s="5">
        <v>22</v>
      </c>
      <c r="D39" s="131" t="s">
        <v>397</v>
      </c>
      <c r="H39" s="58"/>
      <c r="I39" s="58"/>
      <c r="J39" s="58"/>
      <c r="K39" s="58"/>
      <c r="L39" s="59"/>
    </row>
    <row r="40" spans="1:12" ht="15.75" customHeight="1">
      <c r="A40" s="4" t="s">
        <v>364</v>
      </c>
      <c r="B40" s="128" t="s">
        <v>415</v>
      </c>
      <c r="C40" s="5">
        <v>18.5</v>
      </c>
      <c r="D40" s="131" t="s">
        <v>399</v>
      </c>
      <c r="H40" s="58"/>
      <c r="I40" s="58"/>
      <c r="J40" s="58"/>
      <c r="K40" s="58"/>
      <c r="L40" s="59"/>
    </row>
    <row r="41" spans="1:4" ht="12.75" customHeight="1">
      <c r="A41" s="126">
        <v>38</v>
      </c>
      <c r="B41" s="128" t="s">
        <v>416</v>
      </c>
      <c r="C41" s="245" t="s">
        <v>373</v>
      </c>
      <c r="D41" s="245"/>
    </row>
    <row r="42" spans="1:4" ht="12.75" customHeight="1">
      <c r="A42" s="126">
        <v>39</v>
      </c>
      <c r="B42" s="128" t="s">
        <v>416</v>
      </c>
      <c r="C42" s="5">
        <v>11</v>
      </c>
      <c r="D42" s="131" t="s">
        <v>417</v>
      </c>
    </row>
    <row r="43" spans="1:4" ht="12.75" customHeight="1">
      <c r="A43" s="126">
        <v>40</v>
      </c>
      <c r="B43" s="128" t="s">
        <v>418</v>
      </c>
      <c r="C43" s="5">
        <v>11</v>
      </c>
      <c r="D43" s="131" t="s">
        <v>417</v>
      </c>
    </row>
    <row r="44" spans="1:4" ht="12.75" customHeight="1">
      <c r="A44" s="126">
        <v>41</v>
      </c>
      <c r="B44" s="128" t="s">
        <v>419</v>
      </c>
      <c r="C44" s="5">
        <v>7.5</v>
      </c>
      <c r="D44" s="131" t="s">
        <v>420</v>
      </c>
    </row>
    <row r="45" spans="1:4" ht="12.75" customHeight="1">
      <c r="A45" s="126">
        <v>42</v>
      </c>
      <c r="B45" s="128" t="s">
        <v>421</v>
      </c>
      <c r="C45" s="245" t="s">
        <v>373</v>
      </c>
      <c r="D45" s="245"/>
    </row>
    <row r="46" spans="1:4" ht="12.75" customHeight="1">
      <c r="A46" s="126">
        <v>43</v>
      </c>
      <c r="B46" s="128" t="s">
        <v>421</v>
      </c>
      <c r="C46" s="5">
        <v>37</v>
      </c>
      <c r="D46" s="131" t="s">
        <v>422</v>
      </c>
    </row>
    <row r="47" spans="1:4" ht="12.75" customHeight="1">
      <c r="A47" s="126">
        <v>44</v>
      </c>
      <c r="B47" s="128" t="s">
        <v>421</v>
      </c>
      <c r="C47" s="5">
        <v>37</v>
      </c>
      <c r="D47" s="131" t="s">
        <v>423</v>
      </c>
    </row>
    <row r="48" spans="1:4" ht="12.75" customHeight="1">
      <c r="A48" s="126">
        <v>45</v>
      </c>
      <c r="B48" s="128" t="s">
        <v>424</v>
      </c>
      <c r="C48" s="5">
        <v>30</v>
      </c>
      <c r="D48" s="131" t="s">
        <v>425</v>
      </c>
    </row>
    <row r="49" spans="1:4" ht="12.75" customHeight="1">
      <c r="A49" s="126">
        <v>46</v>
      </c>
      <c r="B49" s="128" t="s">
        <v>426</v>
      </c>
      <c r="C49" s="5">
        <v>22</v>
      </c>
      <c r="D49" s="131" t="s">
        <v>427</v>
      </c>
    </row>
    <row r="50" spans="1:4" ht="12.75" customHeight="1">
      <c r="A50" s="126">
        <v>47</v>
      </c>
      <c r="B50" s="128" t="s">
        <v>428</v>
      </c>
      <c r="C50" s="245" t="s">
        <v>373</v>
      </c>
      <c r="D50" s="245"/>
    </row>
    <row r="51" spans="1:4" ht="12.75" customHeight="1">
      <c r="A51" s="126">
        <v>48</v>
      </c>
      <c r="B51" s="128" t="s">
        <v>428</v>
      </c>
      <c r="C51" s="5">
        <v>37</v>
      </c>
      <c r="D51" s="131" t="s">
        <v>422</v>
      </c>
    </row>
    <row r="52" spans="1:4" ht="12.75" customHeight="1">
      <c r="A52" s="126">
        <v>49</v>
      </c>
      <c r="B52" s="128" t="s">
        <v>428</v>
      </c>
      <c r="C52" s="5">
        <v>37</v>
      </c>
      <c r="D52" s="131" t="s">
        <v>423</v>
      </c>
    </row>
    <row r="53" spans="1:4" ht="12.75" customHeight="1">
      <c r="A53" s="126">
        <v>50</v>
      </c>
      <c r="B53" s="128" t="s">
        <v>429</v>
      </c>
      <c r="C53" s="5">
        <v>30</v>
      </c>
      <c r="D53" s="131" t="s">
        <v>425</v>
      </c>
    </row>
    <row r="54" spans="1:4" ht="12.75" customHeight="1">
      <c r="A54" s="126">
        <v>51</v>
      </c>
      <c r="B54" s="128" t="s">
        <v>430</v>
      </c>
      <c r="C54" s="5">
        <v>22</v>
      </c>
      <c r="D54" s="131" t="s">
        <v>427</v>
      </c>
    </row>
    <row r="55" spans="1:4" ht="12.75" customHeight="1">
      <c r="A55" s="126">
        <v>52</v>
      </c>
      <c r="B55" s="128" t="s">
        <v>431</v>
      </c>
      <c r="C55" s="245" t="s">
        <v>373</v>
      </c>
      <c r="D55" s="245"/>
    </row>
    <row r="56" spans="1:4" ht="12.75" customHeight="1">
      <c r="A56" s="126">
        <v>53</v>
      </c>
      <c r="B56" s="128" t="s">
        <v>432</v>
      </c>
      <c r="C56" s="5">
        <v>75</v>
      </c>
      <c r="D56" s="5" t="s">
        <v>433</v>
      </c>
    </row>
    <row r="57" spans="1:4" ht="12.75" customHeight="1">
      <c r="A57" s="126">
        <v>54</v>
      </c>
      <c r="B57" s="128" t="s">
        <v>434</v>
      </c>
      <c r="C57" s="5">
        <v>55</v>
      </c>
      <c r="D57" s="5" t="s">
        <v>435</v>
      </c>
    </row>
    <row r="58" spans="1:4" ht="12.75" customHeight="1">
      <c r="A58" s="126">
        <v>55</v>
      </c>
      <c r="B58" s="128" t="s">
        <v>436</v>
      </c>
      <c r="C58" s="5">
        <v>45</v>
      </c>
      <c r="D58" s="5" t="s">
        <v>437</v>
      </c>
    </row>
    <row r="59" spans="1:4" ht="12.75" customHeight="1">
      <c r="A59" s="126">
        <v>56</v>
      </c>
      <c r="B59" s="128" t="s">
        <v>438</v>
      </c>
      <c r="C59" s="245" t="s">
        <v>373</v>
      </c>
      <c r="D59" s="245"/>
    </row>
    <row r="60" spans="1:4" ht="12.75" customHeight="1">
      <c r="A60" s="126">
        <v>57</v>
      </c>
      <c r="B60" s="128" t="s">
        <v>439</v>
      </c>
      <c r="C60" s="5">
        <v>132</v>
      </c>
      <c r="D60" s="131" t="s">
        <v>440</v>
      </c>
    </row>
    <row r="61" spans="1:4" ht="12.75" customHeight="1">
      <c r="A61" s="126">
        <v>58</v>
      </c>
      <c r="B61" s="128" t="s">
        <v>441</v>
      </c>
      <c r="C61" s="5">
        <v>110</v>
      </c>
      <c r="D61" s="131" t="s">
        <v>442</v>
      </c>
    </row>
    <row r="62" spans="1:4" ht="12.75" customHeight="1">
      <c r="A62" s="126">
        <v>59</v>
      </c>
      <c r="B62" s="128" t="s">
        <v>443</v>
      </c>
      <c r="C62" s="5">
        <v>90</v>
      </c>
      <c r="D62" s="131" t="s">
        <v>444</v>
      </c>
    </row>
    <row r="63" spans="1:4" ht="12.75" customHeight="1">
      <c r="A63" s="126">
        <v>60</v>
      </c>
      <c r="B63" s="128" t="s">
        <v>445</v>
      </c>
      <c r="C63" s="245" t="s">
        <v>373</v>
      </c>
      <c r="D63" s="245"/>
    </row>
    <row r="64" spans="1:4" ht="12.75" customHeight="1">
      <c r="A64" s="126">
        <v>61</v>
      </c>
      <c r="B64" s="128" t="s">
        <v>447</v>
      </c>
      <c r="C64" s="5">
        <v>250</v>
      </c>
      <c r="D64" s="5" t="s">
        <v>448</v>
      </c>
    </row>
    <row r="65" spans="1:4" ht="12.75" customHeight="1">
      <c r="A65" s="126">
        <v>62</v>
      </c>
      <c r="B65" s="128" t="s">
        <v>449</v>
      </c>
      <c r="C65" s="5">
        <v>200</v>
      </c>
      <c r="D65" s="131" t="s">
        <v>450</v>
      </c>
    </row>
    <row r="66" spans="1:4" ht="12.75" customHeight="1">
      <c r="A66" s="126">
        <v>63</v>
      </c>
      <c r="B66" s="128" t="s">
        <v>451</v>
      </c>
      <c r="C66" s="5">
        <v>160</v>
      </c>
      <c r="D66" s="131" t="s">
        <v>452</v>
      </c>
    </row>
    <row r="67" spans="1:4" ht="12.75" customHeight="1">
      <c r="A67" s="126">
        <v>64</v>
      </c>
      <c r="B67" s="128" t="s">
        <v>453</v>
      </c>
      <c r="C67" s="245" t="s">
        <v>373</v>
      </c>
      <c r="D67" s="245"/>
    </row>
    <row r="68" spans="1:4" ht="12.75" customHeight="1">
      <c r="A68" s="126">
        <v>65</v>
      </c>
      <c r="B68" s="128" t="s">
        <v>453</v>
      </c>
      <c r="C68" s="5">
        <v>160</v>
      </c>
      <c r="D68" s="131" t="s">
        <v>454</v>
      </c>
    </row>
    <row r="69" spans="1:4" ht="12.75" customHeight="1">
      <c r="A69" s="126">
        <v>66</v>
      </c>
      <c r="B69" s="128" t="s">
        <v>455</v>
      </c>
      <c r="C69" s="5">
        <v>160</v>
      </c>
      <c r="D69" s="131" t="s">
        <v>456</v>
      </c>
    </row>
    <row r="70" spans="1:4" ht="12.75" customHeight="1">
      <c r="A70" s="126">
        <v>67</v>
      </c>
      <c r="B70" s="128" t="s">
        <v>457</v>
      </c>
      <c r="C70" s="5">
        <v>132</v>
      </c>
      <c r="D70" s="5" t="s">
        <v>458</v>
      </c>
    </row>
    <row r="71" spans="1:4" ht="12.75" customHeight="1">
      <c r="A71" s="126">
        <v>68</v>
      </c>
      <c r="B71" s="128" t="s">
        <v>459</v>
      </c>
      <c r="C71" s="5">
        <v>110</v>
      </c>
      <c r="D71" s="131" t="s">
        <v>460</v>
      </c>
    </row>
    <row r="72" spans="1:4" ht="12.75" customHeight="1">
      <c r="A72" s="126">
        <v>69</v>
      </c>
      <c r="B72" s="128" t="s">
        <v>461</v>
      </c>
      <c r="C72" s="245" t="s">
        <v>373</v>
      </c>
      <c r="D72" s="245"/>
    </row>
    <row r="73" spans="1:4" ht="12.75" customHeight="1">
      <c r="A73" s="126">
        <v>70</v>
      </c>
      <c r="B73" s="128" t="s">
        <v>461</v>
      </c>
      <c r="C73" s="5">
        <v>11</v>
      </c>
      <c r="D73" s="5" t="s">
        <v>404</v>
      </c>
    </row>
    <row r="74" spans="1:4" ht="12.75" customHeight="1">
      <c r="A74" s="126">
        <v>71</v>
      </c>
      <c r="B74" s="128" t="s">
        <v>1691</v>
      </c>
      <c r="C74" s="5">
        <v>7.5</v>
      </c>
      <c r="D74" s="5"/>
    </row>
    <row r="75" spans="1:4" ht="12.75" customHeight="1">
      <c r="A75" s="126">
        <v>72</v>
      </c>
      <c r="B75" s="132" t="s">
        <v>1690</v>
      </c>
      <c r="C75" s="5">
        <v>7.5</v>
      </c>
      <c r="D75" s="5"/>
    </row>
    <row r="76" spans="1:4" ht="12.75" customHeight="1">
      <c r="A76" s="126">
        <v>73</v>
      </c>
      <c r="B76" s="132" t="s">
        <v>462</v>
      </c>
      <c r="C76" s="245" t="s">
        <v>373</v>
      </c>
      <c r="D76" s="245"/>
    </row>
    <row r="77" spans="1:4" ht="12.75" customHeight="1">
      <c r="A77" s="126"/>
      <c r="B77" s="132" t="s">
        <v>462</v>
      </c>
      <c r="C77" s="5">
        <v>37</v>
      </c>
      <c r="D77" s="5" t="s">
        <v>463</v>
      </c>
    </row>
    <row r="78" spans="1:4" ht="12.75" customHeight="1">
      <c r="A78" s="126"/>
      <c r="B78" s="132" t="s">
        <v>1692</v>
      </c>
      <c r="C78" s="5">
        <v>30</v>
      </c>
      <c r="D78" s="5"/>
    </row>
    <row r="79" spans="1:4" ht="12.75" customHeight="1">
      <c r="A79" s="126">
        <v>74</v>
      </c>
      <c r="B79" s="132" t="s">
        <v>1693</v>
      </c>
      <c r="C79" s="5">
        <v>22</v>
      </c>
      <c r="D79" s="5"/>
    </row>
    <row r="80" spans="1:4" ht="12.75" customHeight="1">
      <c r="A80" s="126">
        <v>75</v>
      </c>
      <c r="B80" s="132" t="s">
        <v>464</v>
      </c>
      <c r="C80" s="245" t="s">
        <v>373</v>
      </c>
      <c r="D80" s="245"/>
    </row>
    <row r="81" spans="1:4" ht="12.75" customHeight="1">
      <c r="A81" s="126"/>
      <c r="B81" s="132" t="s">
        <v>464</v>
      </c>
      <c r="C81" s="5">
        <v>37</v>
      </c>
      <c r="D81" s="5" t="s">
        <v>463</v>
      </c>
    </row>
    <row r="82" spans="1:4" ht="9.75">
      <c r="A82" s="126"/>
      <c r="B82" s="132" t="s">
        <v>1694</v>
      </c>
      <c r="C82" s="5">
        <v>30</v>
      </c>
      <c r="D82" s="5"/>
    </row>
    <row r="83" spans="1:4" ht="9.75">
      <c r="A83" s="126">
        <v>76</v>
      </c>
      <c r="B83" s="132" t="s">
        <v>1695</v>
      </c>
      <c r="C83" s="5">
        <v>22</v>
      </c>
      <c r="D83" s="5"/>
    </row>
    <row r="84" spans="1:4" ht="9.75">
      <c r="A84" s="126">
        <v>77</v>
      </c>
      <c r="B84" s="132" t="s">
        <v>1696</v>
      </c>
      <c r="C84" s="5">
        <v>4</v>
      </c>
      <c r="D84" s="5"/>
    </row>
    <row r="85" spans="1:4" ht="9.75">
      <c r="A85" s="126"/>
      <c r="B85" s="132" t="s">
        <v>1697</v>
      </c>
      <c r="C85" s="5">
        <v>5.5</v>
      </c>
      <c r="D85" s="5"/>
    </row>
    <row r="86" spans="1:4" ht="9.75">
      <c r="A86" s="126"/>
      <c r="B86" s="132" t="s">
        <v>1698</v>
      </c>
      <c r="C86" s="5">
        <v>37</v>
      </c>
      <c r="D86" s="5"/>
    </row>
    <row r="87" spans="1:4" ht="9.75">
      <c r="A87" s="126"/>
      <c r="B87" s="132" t="s">
        <v>1699</v>
      </c>
      <c r="C87" s="5">
        <v>75</v>
      </c>
      <c r="D87" s="5"/>
    </row>
    <row r="88" spans="1:4" ht="9.75">
      <c r="A88" s="126"/>
      <c r="B88" s="132" t="s">
        <v>1700</v>
      </c>
      <c r="C88" s="5">
        <v>5.5</v>
      </c>
      <c r="D88" s="5"/>
    </row>
    <row r="89" spans="1:4" ht="9.75">
      <c r="A89" s="126"/>
      <c r="B89" s="132" t="s">
        <v>1701</v>
      </c>
      <c r="C89" s="5">
        <v>11</v>
      </c>
      <c r="D89" s="5"/>
    </row>
    <row r="90" ht="9.75">
      <c r="A90" s="126"/>
    </row>
    <row r="91" ht="9.75">
      <c r="A91" s="126"/>
    </row>
    <row r="92" ht="9.75">
      <c r="A92" s="126">
        <v>78</v>
      </c>
    </row>
  </sheetData>
  <sheetProtection selectLockedCells="1" selectUnlockedCells="1"/>
  <mergeCells count="19">
    <mergeCell ref="A2:D2"/>
    <mergeCell ref="C7:D7"/>
    <mergeCell ref="C11:D11"/>
    <mergeCell ref="C15:D15"/>
    <mergeCell ref="C31:D31"/>
    <mergeCell ref="C37:D37"/>
    <mergeCell ref="C19:D19"/>
    <mergeCell ref="C23:D23"/>
    <mergeCell ref="C27:D27"/>
    <mergeCell ref="C67:D67"/>
    <mergeCell ref="C80:D80"/>
    <mergeCell ref="C55:D55"/>
    <mergeCell ref="C45:D45"/>
    <mergeCell ref="C50:D50"/>
    <mergeCell ref="C41:D41"/>
    <mergeCell ref="C59:D59"/>
    <mergeCell ref="C63:D63"/>
    <mergeCell ref="C72:D72"/>
    <mergeCell ref="C76:D76"/>
  </mergeCells>
  <printOptions/>
  <pageMargins left="0.91" right="0.22013888888888888" top="0.6701388888888888" bottom="0.9840277777777777" header="0.5118055555555555" footer="0.5118055555555555"/>
  <pageSetup horizontalDpi="300" verticalDpi="300" orientation="portrait" paperSize="9" scale="85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111"/>
  <sheetViews>
    <sheetView zoomScale="130" zoomScaleNormal="130" workbookViewId="0" topLeftCell="A1">
      <selection activeCell="H113" sqref="H113"/>
    </sheetView>
  </sheetViews>
  <sheetFormatPr defaultColWidth="8.8515625" defaultRowHeight="12.75"/>
  <cols>
    <col min="1" max="1" width="13.8515625" style="60" customWidth="1"/>
    <col min="2" max="2" width="6.7109375" style="60" customWidth="1"/>
    <col min="3" max="3" width="10.00390625" style="60" customWidth="1"/>
    <col min="4" max="4" width="8.7109375" style="60" customWidth="1"/>
    <col min="5" max="5" width="14.00390625" style="60" customWidth="1"/>
    <col min="6" max="6" width="10.421875" style="60" customWidth="1"/>
    <col min="7" max="7" width="8.421875" style="60" customWidth="1"/>
    <col min="8" max="8" width="7.8515625" style="60" customWidth="1"/>
    <col min="9" max="9" width="8.421875" style="60" customWidth="1"/>
    <col min="10" max="10" width="8.8515625" style="60" customWidth="1"/>
    <col min="11" max="11" width="8.140625" style="60" customWidth="1"/>
    <col min="12" max="12" width="11.421875" style="60" customWidth="1"/>
    <col min="13" max="16384" width="8.8515625" style="60" customWidth="1"/>
  </cols>
  <sheetData>
    <row r="1" spans="1:255" ht="32.25" customHeight="1">
      <c r="A1" s="247" t="s">
        <v>465</v>
      </c>
      <c r="B1" s="247" t="s">
        <v>466</v>
      </c>
      <c r="C1" s="247" t="s">
        <v>75</v>
      </c>
      <c r="D1" s="247" t="s">
        <v>467</v>
      </c>
      <c r="E1" s="247"/>
      <c r="F1" s="247" t="s">
        <v>468</v>
      </c>
      <c r="G1" s="247" t="s">
        <v>469</v>
      </c>
      <c r="H1" s="247" t="s">
        <v>470</v>
      </c>
      <c r="I1" s="247" t="s">
        <v>471</v>
      </c>
      <c r="IS1"/>
      <c r="IT1"/>
      <c r="IU1"/>
    </row>
    <row r="2" spans="1:255" ht="34.5" customHeight="1">
      <c r="A2" s="247"/>
      <c r="B2" s="247"/>
      <c r="C2" s="247"/>
      <c r="D2" s="127" t="s">
        <v>472</v>
      </c>
      <c r="E2" s="127" t="s">
        <v>473</v>
      </c>
      <c r="F2" s="247"/>
      <c r="G2" s="247"/>
      <c r="H2" s="247"/>
      <c r="I2" s="247"/>
      <c r="IS2"/>
      <c r="IT2"/>
      <c r="IU2"/>
    </row>
    <row r="3" spans="1:255" ht="12.75" customHeight="1">
      <c r="A3" s="133" t="s">
        <v>474</v>
      </c>
      <c r="B3" s="134">
        <v>12.5</v>
      </c>
      <c r="C3" s="134">
        <v>20</v>
      </c>
      <c r="D3" s="134">
        <v>3</v>
      </c>
      <c r="E3" s="134">
        <v>4</v>
      </c>
      <c r="F3" s="134">
        <v>2900</v>
      </c>
      <c r="G3" s="134">
        <v>224200</v>
      </c>
      <c r="H3" s="134">
        <v>235800</v>
      </c>
      <c r="I3" s="134">
        <v>297800</v>
      </c>
      <c r="IS3"/>
      <c r="IT3"/>
      <c r="IU3"/>
    </row>
    <row r="4" spans="1:255" ht="12">
      <c r="A4" s="133" t="s">
        <v>475</v>
      </c>
      <c r="B4" s="134">
        <v>10.5</v>
      </c>
      <c r="C4" s="134">
        <v>14</v>
      </c>
      <c r="D4" s="134">
        <v>3</v>
      </c>
      <c r="E4" s="134">
        <v>4</v>
      </c>
      <c r="F4" s="134">
        <v>2900</v>
      </c>
      <c r="G4" s="134"/>
      <c r="H4" s="134"/>
      <c r="I4" s="134"/>
      <c r="IS4"/>
      <c r="IT4"/>
      <c r="IU4"/>
    </row>
    <row r="5" spans="1:255" ht="12">
      <c r="A5" s="133" t="s">
        <v>476</v>
      </c>
      <c r="B5" s="134">
        <v>12.5</v>
      </c>
      <c r="C5" s="134">
        <v>80</v>
      </c>
      <c r="D5" s="134">
        <v>18.5</v>
      </c>
      <c r="E5" s="134">
        <v>30</v>
      </c>
      <c r="F5" s="134">
        <v>2900</v>
      </c>
      <c r="G5" s="134">
        <v>486200</v>
      </c>
      <c r="H5" s="134">
        <v>502400</v>
      </c>
      <c r="I5" s="134">
        <v>613300</v>
      </c>
      <c r="IS5"/>
      <c r="IT5"/>
      <c r="IU5"/>
    </row>
    <row r="6" spans="1:255" ht="12">
      <c r="A6" s="133" t="s">
        <v>477</v>
      </c>
      <c r="B6" s="134">
        <v>11.5</v>
      </c>
      <c r="C6" s="134">
        <v>67</v>
      </c>
      <c r="D6" s="134">
        <v>15</v>
      </c>
      <c r="E6" s="134">
        <v>22</v>
      </c>
      <c r="F6" s="134">
        <v>2900</v>
      </c>
      <c r="G6" s="134"/>
      <c r="H6" s="134"/>
      <c r="I6" s="134"/>
      <c r="IS6"/>
      <c r="IT6"/>
      <c r="IU6"/>
    </row>
    <row r="7" spans="1:255" ht="12">
      <c r="A7" s="133" t="s">
        <v>478</v>
      </c>
      <c r="B7" s="134">
        <v>25</v>
      </c>
      <c r="C7" s="134">
        <v>20</v>
      </c>
      <c r="D7" s="134">
        <v>4</v>
      </c>
      <c r="E7" s="134">
        <v>5.5</v>
      </c>
      <c r="F7" s="134">
        <v>2900</v>
      </c>
      <c r="G7" s="134">
        <v>258000</v>
      </c>
      <c r="H7" s="134">
        <v>271050</v>
      </c>
      <c r="I7" s="134">
        <v>333800</v>
      </c>
      <c r="IS7"/>
      <c r="IT7"/>
      <c r="IU7"/>
    </row>
    <row r="8" spans="1:255" ht="12">
      <c r="A8" s="133" t="s">
        <v>479</v>
      </c>
      <c r="B8" s="134">
        <v>23</v>
      </c>
      <c r="C8" s="134">
        <v>17</v>
      </c>
      <c r="D8" s="134">
        <v>3</v>
      </c>
      <c r="E8" s="134">
        <v>5.5</v>
      </c>
      <c r="F8" s="134">
        <v>2900</v>
      </c>
      <c r="G8" s="134"/>
      <c r="H8" s="134"/>
      <c r="I8" s="134"/>
      <c r="IS8"/>
      <c r="IT8"/>
      <c r="IU8"/>
    </row>
    <row r="9" spans="1:255" ht="12">
      <c r="A9" s="133" t="s">
        <v>480</v>
      </c>
      <c r="B9" s="134">
        <v>25</v>
      </c>
      <c r="C9" s="134">
        <v>32</v>
      </c>
      <c r="D9" s="134">
        <v>7.5</v>
      </c>
      <c r="E9" s="134">
        <v>11</v>
      </c>
      <c r="F9" s="134">
        <v>2900</v>
      </c>
      <c r="G9" s="134">
        <v>329700</v>
      </c>
      <c r="H9" s="134">
        <v>340800</v>
      </c>
      <c r="I9" s="134">
        <v>509200</v>
      </c>
      <c r="IS9"/>
      <c r="IT9"/>
      <c r="IU9"/>
    </row>
    <row r="10" spans="1:255" ht="12">
      <c r="A10" s="133" t="s">
        <v>481</v>
      </c>
      <c r="B10" s="134">
        <v>22.5</v>
      </c>
      <c r="C10" s="134">
        <v>26</v>
      </c>
      <c r="D10" s="134">
        <v>5.5</v>
      </c>
      <c r="E10" s="134">
        <v>7.5</v>
      </c>
      <c r="F10" s="134">
        <v>2900</v>
      </c>
      <c r="G10" s="134"/>
      <c r="H10" s="134"/>
      <c r="I10" s="134"/>
      <c r="IS10"/>
      <c r="IT10"/>
      <c r="IU10"/>
    </row>
    <row r="11" spans="1:255" ht="12">
      <c r="A11" s="133" t="s">
        <v>482</v>
      </c>
      <c r="B11" s="134">
        <v>50</v>
      </c>
      <c r="C11" s="134">
        <v>32</v>
      </c>
      <c r="D11" s="134">
        <v>15</v>
      </c>
      <c r="E11" s="134">
        <v>18.5</v>
      </c>
      <c r="F11" s="134">
        <v>2900</v>
      </c>
      <c r="G11" s="134">
        <v>531200</v>
      </c>
      <c r="H11" s="134">
        <v>551800</v>
      </c>
      <c r="I11" s="134">
        <v>674400</v>
      </c>
      <c r="IS11"/>
      <c r="IT11"/>
      <c r="IU11"/>
    </row>
    <row r="12" spans="1:255" ht="12">
      <c r="A12" s="133" t="s">
        <v>483</v>
      </c>
      <c r="B12" s="134">
        <v>45</v>
      </c>
      <c r="C12" s="134">
        <v>26</v>
      </c>
      <c r="D12" s="134">
        <v>11</v>
      </c>
      <c r="E12" s="134">
        <v>15</v>
      </c>
      <c r="F12" s="134">
        <v>2900</v>
      </c>
      <c r="G12" s="134"/>
      <c r="H12" s="134"/>
      <c r="I12" s="134"/>
      <c r="IS12"/>
      <c r="IT12"/>
      <c r="IU12"/>
    </row>
    <row r="13" spans="1:255" ht="12">
      <c r="A13" s="133" t="s">
        <v>484</v>
      </c>
      <c r="B13" s="134">
        <v>50</v>
      </c>
      <c r="C13" s="134">
        <v>50</v>
      </c>
      <c r="D13" s="134">
        <v>18.5</v>
      </c>
      <c r="E13" s="134">
        <v>30</v>
      </c>
      <c r="F13" s="134">
        <v>2900</v>
      </c>
      <c r="G13" s="134">
        <v>583500</v>
      </c>
      <c r="H13" s="134">
        <v>603700</v>
      </c>
      <c r="I13" s="134">
        <v>691500</v>
      </c>
      <c r="IS13"/>
      <c r="IT13"/>
      <c r="IU13"/>
    </row>
    <row r="14" spans="1:255" ht="12">
      <c r="A14" s="133" t="s">
        <v>485</v>
      </c>
      <c r="B14" s="134">
        <v>45</v>
      </c>
      <c r="C14" s="134">
        <v>40</v>
      </c>
      <c r="D14" s="134">
        <v>15.5</v>
      </c>
      <c r="E14" s="134">
        <v>30</v>
      </c>
      <c r="F14" s="134">
        <v>2900</v>
      </c>
      <c r="G14" s="134"/>
      <c r="H14" s="134"/>
      <c r="I14" s="134"/>
      <c r="IS14"/>
      <c r="IT14"/>
      <c r="IU14"/>
    </row>
    <row r="15" spans="1:255" ht="12">
      <c r="A15" s="133" t="s">
        <v>486</v>
      </c>
      <c r="B15" s="134">
        <v>50</v>
      </c>
      <c r="C15" s="134">
        <v>80</v>
      </c>
      <c r="D15" s="134">
        <v>37</v>
      </c>
      <c r="E15" s="134">
        <v>55</v>
      </c>
      <c r="F15" s="134">
        <v>2900</v>
      </c>
      <c r="G15" s="134">
        <v>1074640</v>
      </c>
      <c r="H15" s="134">
        <v>1111300</v>
      </c>
      <c r="I15" s="134">
        <v>1226600</v>
      </c>
      <c r="IS15"/>
      <c r="IT15"/>
      <c r="IU15"/>
    </row>
    <row r="16" spans="1:255" ht="12">
      <c r="A16" s="133" t="s">
        <v>487</v>
      </c>
      <c r="B16" s="134">
        <v>45</v>
      </c>
      <c r="C16" s="134">
        <v>67</v>
      </c>
      <c r="D16" s="134">
        <v>30</v>
      </c>
      <c r="E16" s="134">
        <v>45</v>
      </c>
      <c r="F16" s="134">
        <v>2900</v>
      </c>
      <c r="G16" s="134"/>
      <c r="H16" s="134"/>
      <c r="I16" s="134"/>
      <c r="IS16"/>
      <c r="IT16"/>
      <c r="IU16"/>
    </row>
    <row r="17" spans="1:255" ht="12.75" customHeight="1">
      <c r="A17" s="133" t="s">
        <v>488</v>
      </c>
      <c r="B17" s="134">
        <v>100</v>
      </c>
      <c r="C17" s="134">
        <v>32</v>
      </c>
      <c r="D17" s="134">
        <v>22</v>
      </c>
      <c r="E17" s="134">
        <v>30</v>
      </c>
      <c r="F17" s="134">
        <v>2900</v>
      </c>
      <c r="G17" s="134">
        <v>673250</v>
      </c>
      <c r="H17" s="134">
        <v>701120</v>
      </c>
      <c r="I17" s="134">
        <v>817000</v>
      </c>
      <c r="IS17"/>
      <c r="IT17"/>
      <c r="IU17"/>
    </row>
    <row r="18" spans="1:255" ht="12">
      <c r="A18" s="133" t="s">
        <v>489</v>
      </c>
      <c r="B18" s="134">
        <v>90</v>
      </c>
      <c r="C18" s="134">
        <v>26</v>
      </c>
      <c r="D18" s="134">
        <v>18.5</v>
      </c>
      <c r="E18" s="134">
        <v>30</v>
      </c>
      <c r="F18" s="134">
        <v>2900</v>
      </c>
      <c r="G18" s="134"/>
      <c r="H18" s="134"/>
      <c r="I18" s="134"/>
      <c r="IS18"/>
      <c r="IT18"/>
      <c r="IU18"/>
    </row>
    <row r="19" spans="1:255" ht="12">
      <c r="A19" s="133" t="s">
        <v>490</v>
      </c>
      <c r="B19" s="134">
        <v>100</v>
      </c>
      <c r="C19" s="134">
        <v>50</v>
      </c>
      <c r="D19" s="134">
        <v>37</v>
      </c>
      <c r="E19" s="134">
        <v>55</v>
      </c>
      <c r="F19" s="134">
        <v>2900</v>
      </c>
      <c r="G19" s="134">
        <v>903400</v>
      </c>
      <c r="H19" s="134">
        <v>960680</v>
      </c>
      <c r="I19" s="134">
        <v>1069500</v>
      </c>
      <c r="IS19"/>
      <c r="IT19"/>
      <c r="IU19"/>
    </row>
    <row r="20" spans="1:255" ht="12">
      <c r="A20" s="133" t="s">
        <v>491</v>
      </c>
      <c r="B20" s="134">
        <v>90</v>
      </c>
      <c r="C20" s="134">
        <v>40</v>
      </c>
      <c r="D20" s="134">
        <v>22</v>
      </c>
      <c r="E20" s="134">
        <v>30</v>
      </c>
      <c r="F20" s="134">
        <v>2900</v>
      </c>
      <c r="G20" s="134"/>
      <c r="H20" s="134"/>
      <c r="I20" s="134"/>
      <c r="IS20"/>
      <c r="IT20"/>
      <c r="IU20"/>
    </row>
    <row r="21" spans="1:255" ht="12">
      <c r="A21" s="133" t="s">
        <v>492</v>
      </c>
      <c r="B21" s="134">
        <v>100</v>
      </c>
      <c r="C21" s="134">
        <v>80</v>
      </c>
      <c r="D21" s="134">
        <v>75</v>
      </c>
      <c r="E21" s="134">
        <v>90</v>
      </c>
      <c r="F21" s="134">
        <v>2900</v>
      </c>
      <c r="G21" s="134">
        <v>1505150</v>
      </c>
      <c r="H21" s="134">
        <v>1761200</v>
      </c>
      <c r="I21" s="134">
        <v>1885400</v>
      </c>
      <c r="IS21"/>
      <c r="IT21"/>
      <c r="IU21"/>
    </row>
    <row r="22" spans="1:255" ht="12">
      <c r="A22" s="133" t="s">
        <v>493</v>
      </c>
      <c r="B22" s="134">
        <v>90</v>
      </c>
      <c r="C22" s="134">
        <v>67</v>
      </c>
      <c r="D22" s="134">
        <v>55</v>
      </c>
      <c r="E22" s="134">
        <v>75</v>
      </c>
      <c r="F22" s="134">
        <v>2900</v>
      </c>
      <c r="G22" s="134"/>
      <c r="H22" s="134"/>
      <c r="I22" s="134"/>
      <c r="IS22"/>
      <c r="IT22"/>
      <c r="IU22"/>
    </row>
    <row r="23" spans="1:255" ht="12">
      <c r="A23" s="133" t="s">
        <v>494</v>
      </c>
      <c r="B23" s="134">
        <v>100</v>
      </c>
      <c r="C23" s="134">
        <v>125</v>
      </c>
      <c r="D23" s="134">
        <v>132</v>
      </c>
      <c r="E23" s="134">
        <v>200</v>
      </c>
      <c r="F23" s="134">
        <v>2900</v>
      </c>
      <c r="G23" s="134">
        <v>2303600</v>
      </c>
      <c r="H23" s="134">
        <v>2377700</v>
      </c>
      <c r="I23" s="134">
        <v>2504600</v>
      </c>
      <c r="IS23"/>
      <c r="IT23"/>
      <c r="IU23"/>
    </row>
    <row r="24" spans="1:255" ht="12">
      <c r="A24" s="133" t="s">
        <v>495</v>
      </c>
      <c r="B24" s="134">
        <v>90</v>
      </c>
      <c r="C24" s="134">
        <v>105</v>
      </c>
      <c r="D24" s="134">
        <v>110</v>
      </c>
      <c r="E24" s="134">
        <v>160</v>
      </c>
      <c r="F24" s="134">
        <v>2900</v>
      </c>
      <c r="G24" s="134"/>
      <c r="H24" s="134"/>
      <c r="I24" s="134"/>
      <c r="IS24"/>
      <c r="IT24"/>
      <c r="IU24"/>
    </row>
    <row r="25" spans="1:255" ht="12.75" customHeight="1">
      <c r="A25" s="133" t="s">
        <v>496</v>
      </c>
      <c r="B25" s="134">
        <v>200</v>
      </c>
      <c r="C25" s="134">
        <v>32</v>
      </c>
      <c r="D25" s="134">
        <v>45</v>
      </c>
      <c r="E25" s="134">
        <v>75</v>
      </c>
      <c r="F25" s="134">
        <v>1450</v>
      </c>
      <c r="G25" s="134">
        <v>1473100</v>
      </c>
      <c r="H25" s="134">
        <v>1510300</v>
      </c>
      <c r="I25" s="134">
        <v>1754500</v>
      </c>
      <c r="IS25"/>
      <c r="IT25"/>
      <c r="IU25"/>
    </row>
    <row r="26" spans="1:255" ht="12">
      <c r="A26" s="133" t="s">
        <v>497</v>
      </c>
      <c r="B26" s="134">
        <v>180</v>
      </c>
      <c r="C26" s="134">
        <v>26</v>
      </c>
      <c r="D26" s="134">
        <v>37</v>
      </c>
      <c r="E26" s="134">
        <v>55</v>
      </c>
      <c r="F26" s="134">
        <v>1450</v>
      </c>
      <c r="G26" s="134"/>
      <c r="H26" s="134"/>
      <c r="I26" s="134"/>
      <c r="IS26"/>
      <c r="IT26"/>
      <c r="IU26"/>
    </row>
    <row r="27" spans="1:255" ht="12">
      <c r="A27" s="133" t="s">
        <v>498</v>
      </c>
      <c r="B27" s="134">
        <v>200</v>
      </c>
      <c r="C27" s="134">
        <v>50</v>
      </c>
      <c r="D27" s="134">
        <v>75</v>
      </c>
      <c r="E27" s="134">
        <v>110</v>
      </c>
      <c r="F27" s="134">
        <v>1450</v>
      </c>
      <c r="G27" s="134">
        <v>2479700</v>
      </c>
      <c r="H27" s="134">
        <v>2524600</v>
      </c>
      <c r="I27" s="134">
        <v>2925000</v>
      </c>
      <c r="IS27"/>
      <c r="IT27"/>
      <c r="IU27"/>
    </row>
    <row r="28" spans="1:255" ht="12">
      <c r="A28" s="133" t="s">
        <v>499</v>
      </c>
      <c r="B28" s="134">
        <v>180</v>
      </c>
      <c r="C28" s="134">
        <v>40</v>
      </c>
      <c r="D28" s="134">
        <v>75</v>
      </c>
      <c r="E28" s="134">
        <v>90</v>
      </c>
      <c r="F28" s="134">
        <v>1450</v>
      </c>
      <c r="G28" s="134"/>
      <c r="H28" s="134"/>
      <c r="I28" s="134"/>
      <c r="IS28"/>
      <c r="IT28"/>
      <c r="IU28"/>
    </row>
    <row r="29" spans="1:252" ht="12">
      <c r="A29" s="133" t="s">
        <v>500</v>
      </c>
      <c r="B29" s="134">
        <v>315</v>
      </c>
      <c r="C29" s="134">
        <v>32</v>
      </c>
      <c r="D29" s="134">
        <v>55</v>
      </c>
      <c r="E29" s="134">
        <v>75</v>
      </c>
      <c r="F29" s="134">
        <v>1450</v>
      </c>
      <c r="G29" s="134">
        <v>2040100</v>
      </c>
      <c r="H29" s="134">
        <v>2208300</v>
      </c>
      <c r="I29" s="134">
        <v>2300100</v>
      </c>
      <c r="IP29"/>
      <c r="IQ29"/>
      <c r="IR29"/>
    </row>
    <row r="30" spans="1:252" ht="12">
      <c r="A30" s="133" t="s">
        <v>501</v>
      </c>
      <c r="B30" s="134">
        <v>290</v>
      </c>
      <c r="C30" s="134">
        <v>26</v>
      </c>
      <c r="D30" s="134">
        <v>45</v>
      </c>
      <c r="E30" s="134">
        <v>55</v>
      </c>
      <c r="F30" s="134">
        <v>1450</v>
      </c>
      <c r="G30" s="134"/>
      <c r="H30" s="134"/>
      <c r="I30" s="134"/>
      <c r="IP30"/>
      <c r="IQ30"/>
      <c r="IR30"/>
    </row>
    <row r="31" spans="1:252" ht="32.25" customHeight="1">
      <c r="A31" s="247" t="s">
        <v>465</v>
      </c>
      <c r="B31" s="247" t="s">
        <v>466</v>
      </c>
      <c r="C31" s="247" t="s">
        <v>75</v>
      </c>
      <c r="D31" s="247" t="s">
        <v>467</v>
      </c>
      <c r="E31" s="247"/>
      <c r="F31" s="247" t="s">
        <v>468</v>
      </c>
      <c r="G31" s="247" t="s">
        <v>502</v>
      </c>
      <c r="H31" s="247" t="s">
        <v>470</v>
      </c>
      <c r="I31" s="247" t="s">
        <v>471</v>
      </c>
      <c r="IP31"/>
      <c r="IQ31"/>
      <c r="IR31"/>
    </row>
    <row r="32" spans="1:252" ht="12.75" customHeight="1">
      <c r="A32" s="247"/>
      <c r="B32" s="247"/>
      <c r="C32" s="247"/>
      <c r="D32" s="247" t="s">
        <v>472</v>
      </c>
      <c r="E32" s="247" t="s">
        <v>473</v>
      </c>
      <c r="F32" s="247"/>
      <c r="G32" s="247"/>
      <c r="H32" s="247"/>
      <c r="I32" s="247"/>
      <c r="IP32"/>
      <c r="IQ32"/>
      <c r="IR32"/>
    </row>
    <row r="33" spans="1:252" ht="18" customHeight="1">
      <c r="A33" s="247"/>
      <c r="B33" s="247"/>
      <c r="C33" s="247"/>
      <c r="D33" s="247"/>
      <c r="E33" s="247"/>
      <c r="F33" s="247"/>
      <c r="G33" s="247"/>
      <c r="H33" s="247"/>
      <c r="I33" s="247"/>
      <c r="IP33"/>
      <c r="IQ33"/>
      <c r="IR33"/>
    </row>
    <row r="34" spans="1:252" ht="23.25" customHeight="1">
      <c r="A34" s="133" t="s">
        <v>503</v>
      </c>
      <c r="B34" s="134">
        <v>6.3</v>
      </c>
      <c r="C34" s="134">
        <v>32</v>
      </c>
      <c r="D34" s="134">
        <v>4</v>
      </c>
      <c r="E34" s="134">
        <v>5.5</v>
      </c>
      <c r="F34" s="134">
        <v>2900</v>
      </c>
      <c r="G34" s="134">
        <v>434050</v>
      </c>
      <c r="H34" s="134">
        <v>383800</v>
      </c>
      <c r="I34" s="134">
        <v>436120</v>
      </c>
      <c r="IP34"/>
      <c r="IQ34"/>
      <c r="IR34"/>
    </row>
    <row r="35" spans="1:252" ht="12">
      <c r="A35" s="133" t="s">
        <v>504</v>
      </c>
      <c r="B35" s="134">
        <v>12.5</v>
      </c>
      <c r="C35" s="134">
        <v>32</v>
      </c>
      <c r="D35" s="134">
        <v>5.5</v>
      </c>
      <c r="E35" s="134">
        <v>7.5</v>
      </c>
      <c r="F35" s="134">
        <v>2900</v>
      </c>
      <c r="G35" s="134">
        <v>448200</v>
      </c>
      <c r="H35" s="134">
        <v>397900</v>
      </c>
      <c r="I35" s="134">
        <v>455900</v>
      </c>
      <c r="IP35"/>
      <c r="IQ35"/>
      <c r="IR35"/>
    </row>
    <row r="36" spans="1:252" ht="12">
      <c r="A36" s="133" t="s">
        <v>505</v>
      </c>
      <c r="B36" s="134">
        <v>12.5</v>
      </c>
      <c r="C36" s="134">
        <v>50</v>
      </c>
      <c r="D36" s="134">
        <v>15</v>
      </c>
      <c r="E36" s="134">
        <v>18.5</v>
      </c>
      <c r="F36" s="134">
        <v>2900</v>
      </c>
      <c r="G36" s="134">
        <v>487100</v>
      </c>
      <c r="H36" s="134">
        <v>501300</v>
      </c>
      <c r="I36" s="134">
        <v>555400</v>
      </c>
      <c r="IP36"/>
      <c r="IQ36"/>
      <c r="IR36"/>
    </row>
    <row r="37" spans="1:252" ht="12">
      <c r="A37" s="133" t="s">
        <v>506</v>
      </c>
      <c r="B37" s="134">
        <v>25</v>
      </c>
      <c r="C37" s="134">
        <v>50</v>
      </c>
      <c r="D37" s="134">
        <v>15</v>
      </c>
      <c r="E37" s="134">
        <v>22</v>
      </c>
      <c r="F37" s="134">
        <v>2900</v>
      </c>
      <c r="G37" s="134">
        <v>578300</v>
      </c>
      <c r="H37" s="134">
        <v>502320</v>
      </c>
      <c r="I37" s="134">
        <v>544800</v>
      </c>
      <c r="IP37"/>
      <c r="IQ37"/>
      <c r="IR37"/>
    </row>
    <row r="38" spans="1:252" ht="12">
      <c r="A38" s="133" t="s">
        <v>507</v>
      </c>
      <c r="B38" s="134">
        <v>50</v>
      </c>
      <c r="C38" s="134">
        <v>32</v>
      </c>
      <c r="D38" s="134">
        <v>15</v>
      </c>
      <c r="E38" s="134">
        <v>22</v>
      </c>
      <c r="F38" s="134">
        <v>1450</v>
      </c>
      <c r="G38" s="134">
        <v>778200</v>
      </c>
      <c r="H38" s="134">
        <v>882700</v>
      </c>
      <c r="I38" s="134">
        <v>1069800</v>
      </c>
      <c r="IP38"/>
      <c r="IQ38"/>
      <c r="IR38"/>
    </row>
    <row r="39" spans="1:252" ht="12">
      <c r="A39" s="133" t="s">
        <v>508</v>
      </c>
      <c r="B39" s="134">
        <v>44.5</v>
      </c>
      <c r="C39" s="134">
        <v>25</v>
      </c>
      <c r="D39" s="134">
        <v>11</v>
      </c>
      <c r="E39" s="134">
        <v>15</v>
      </c>
      <c r="F39" s="134">
        <v>1450</v>
      </c>
      <c r="G39" s="134">
        <v>715100</v>
      </c>
      <c r="H39" s="134">
        <v>793900</v>
      </c>
      <c r="I39" s="134">
        <v>1002400</v>
      </c>
      <c r="IP39"/>
      <c r="IQ39"/>
      <c r="IR39"/>
    </row>
    <row r="40" spans="1:252" ht="12">
      <c r="A40" s="133" t="s">
        <v>509</v>
      </c>
      <c r="B40" s="134">
        <v>39</v>
      </c>
      <c r="C40" s="134">
        <v>20</v>
      </c>
      <c r="D40" s="134">
        <v>11</v>
      </c>
      <c r="E40" s="134">
        <v>11</v>
      </c>
      <c r="F40" s="134">
        <v>1450</v>
      </c>
      <c r="G40" s="134">
        <v>711200</v>
      </c>
      <c r="H40" s="134">
        <v>791280</v>
      </c>
      <c r="I40" s="134">
        <v>998800</v>
      </c>
      <c r="IP40"/>
      <c r="IQ40"/>
      <c r="IR40"/>
    </row>
    <row r="41" spans="1:252" ht="12">
      <c r="A41" s="133" t="s">
        <v>510</v>
      </c>
      <c r="B41" s="134">
        <v>50</v>
      </c>
      <c r="C41" s="134">
        <v>50</v>
      </c>
      <c r="D41" s="134">
        <v>30</v>
      </c>
      <c r="E41" s="134">
        <v>37</v>
      </c>
      <c r="F41" s="134">
        <v>1450</v>
      </c>
      <c r="G41" s="134">
        <v>1109600</v>
      </c>
      <c r="H41" s="134">
        <v>1180480</v>
      </c>
      <c r="I41" s="134">
        <v>1437200</v>
      </c>
      <c r="IP41"/>
      <c r="IQ41"/>
      <c r="IR41"/>
    </row>
    <row r="42" spans="1:252" ht="12">
      <c r="A42" s="133" t="s">
        <v>511</v>
      </c>
      <c r="B42" s="134">
        <v>44</v>
      </c>
      <c r="C42" s="134">
        <v>39</v>
      </c>
      <c r="D42" s="134">
        <v>22</v>
      </c>
      <c r="E42" s="134">
        <v>30</v>
      </c>
      <c r="F42" s="134">
        <v>1450</v>
      </c>
      <c r="G42" s="134">
        <v>1065800</v>
      </c>
      <c r="H42" s="134">
        <v>1136700</v>
      </c>
      <c r="I42" s="134">
        <v>1393500</v>
      </c>
      <c r="IP42"/>
      <c r="IQ42"/>
      <c r="IR42"/>
    </row>
    <row r="43" spans="1:252" ht="12">
      <c r="A43" s="133" t="s">
        <v>512</v>
      </c>
      <c r="B43" s="134">
        <v>40</v>
      </c>
      <c r="C43" s="134">
        <v>33</v>
      </c>
      <c r="D43" s="134">
        <v>18.5</v>
      </c>
      <c r="E43" s="134">
        <v>22</v>
      </c>
      <c r="F43" s="134">
        <v>1450</v>
      </c>
      <c r="G43" s="134">
        <v>1060400</v>
      </c>
      <c r="H43" s="134">
        <v>1133500</v>
      </c>
      <c r="I43" s="134">
        <v>1389580</v>
      </c>
      <c r="IP43"/>
      <c r="IQ43"/>
      <c r="IR43"/>
    </row>
    <row r="44" spans="1:252" ht="12.75" customHeight="1">
      <c r="A44" s="133" t="s">
        <v>513</v>
      </c>
      <c r="B44" s="134">
        <v>80</v>
      </c>
      <c r="C44" s="134">
        <v>20</v>
      </c>
      <c r="D44" s="134">
        <v>15</v>
      </c>
      <c r="E44" s="134">
        <v>18.5</v>
      </c>
      <c r="F44" s="134">
        <v>1450</v>
      </c>
      <c r="G44" s="134">
        <v>1004640</v>
      </c>
      <c r="H44" s="134">
        <v>1052300</v>
      </c>
      <c r="I44" s="134">
        <v>1305800</v>
      </c>
      <c r="IP44"/>
      <c r="IQ44"/>
      <c r="IR44"/>
    </row>
    <row r="45" spans="1:252" ht="12">
      <c r="A45" s="133" t="s">
        <v>514</v>
      </c>
      <c r="B45" s="134">
        <v>125</v>
      </c>
      <c r="C45" s="134">
        <v>32</v>
      </c>
      <c r="D45" s="134">
        <v>37</v>
      </c>
      <c r="E45" s="134">
        <v>45</v>
      </c>
      <c r="F45" s="134">
        <v>1450</v>
      </c>
      <c r="G45" s="134">
        <v>1619800</v>
      </c>
      <c r="H45" s="134">
        <v>1687000</v>
      </c>
      <c r="I45" s="134">
        <v>2047900</v>
      </c>
      <c r="IP45"/>
      <c r="IQ45"/>
      <c r="IR45"/>
    </row>
    <row r="46" spans="1:252" ht="12">
      <c r="A46" s="133" t="s">
        <v>515</v>
      </c>
      <c r="B46" s="134">
        <v>112</v>
      </c>
      <c r="C46" s="134">
        <v>26</v>
      </c>
      <c r="D46" s="134">
        <v>30</v>
      </c>
      <c r="E46" s="134">
        <v>37</v>
      </c>
      <c r="F46" s="134">
        <v>1450</v>
      </c>
      <c r="G46" s="134">
        <v>1574100</v>
      </c>
      <c r="H46" s="134">
        <v>1641600</v>
      </c>
      <c r="I46" s="134">
        <v>2002220</v>
      </c>
      <c r="IP46"/>
      <c r="IQ46"/>
      <c r="IR46"/>
    </row>
    <row r="47" spans="1:252" ht="12">
      <c r="A47" s="133" t="s">
        <v>516</v>
      </c>
      <c r="B47" s="134">
        <v>102</v>
      </c>
      <c r="C47" s="134">
        <v>21.5</v>
      </c>
      <c r="D47" s="134">
        <v>22</v>
      </c>
      <c r="E47" s="134">
        <v>30</v>
      </c>
      <c r="F47" s="134">
        <v>1450</v>
      </c>
      <c r="G47" s="134">
        <v>1570240</v>
      </c>
      <c r="H47" s="134">
        <v>1636100</v>
      </c>
      <c r="I47" s="134">
        <v>1997100</v>
      </c>
      <c r="IP47"/>
      <c r="IQ47"/>
      <c r="IR47"/>
    </row>
    <row r="48" spans="1:252" ht="12">
      <c r="A48" s="133" t="s">
        <v>517</v>
      </c>
      <c r="B48" s="134">
        <v>125</v>
      </c>
      <c r="C48" s="134">
        <v>50</v>
      </c>
      <c r="D48" s="134">
        <v>55</v>
      </c>
      <c r="E48" s="134">
        <v>75</v>
      </c>
      <c r="F48" s="134">
        <v>1450</v>
      </c>
      <c r="G48" s="134">
        <v>1682500</v>
      </c>
      <c r="H48" s="134">
        <v>1739100</v>
      </c>
      <c r="I48" s="134">
        <v>2043100</v>
      </c>
      <c r="IP48"/>
      <c r="IQ48"/>
      <c r="IR48"/>
    </row>
    <row r="49" spans="1:252" ht="12">
      <c r="A49" s="133" t="s">
        <v>518</v>
      </c>
      <c r="B49" s="134">
        <v>112</v>
      </c>
      <c r="C49" s="134">
        <v>41</v>
      </c>
      <c r="D49" s="134">
        <v>45</v>
      </c>
      <c r="E49" s="134">
        <v>55</v>
      </c>
      <c r="F49" s="134">
        <v>1450</v>
      </c>
      <c r="G49" s="134">
        <v>1640240</v>
      </c>
      <c r="H49" s="134">
        <v>1697100</v>
      </c>
      <c r="I49" s="134">
        <v>2000880</v>
      </c>
      <c r="IP49"/>
      <c r="IQ49"/>
      <c r="IR49"/>
    </row>
    <row r="50" spans="1:252" ht="12">
      <c r="A50" s="133" t="s">
        <v>519</v>
      </c>
      <c r="B50" s="134">
        <v>105</v>
      </c>
      <c r="C50" s="134">
        <v>35</v>
      </c>
      <c r="D50" s="134">
        <v>45</v>
      </c>
      <c r="E50" s="134">
        <v>45</v>
      </c>
      <c r="F50" s="134">
        <v>1450</v>
      </c>
      <c r="G50" s="134">
        <v>1636220</v>
      </c>
      <c r="H50" s="134">
        <v>1691900</v>
      </c>
      <c r="I50" s="134">
        <v>1995600</v>
      </c>
      <c r="IP50"/>
      <c r="IQ50"/>
      <c r="IR50"/>
    </row>
    <row r="51" spans="1:252" ht="12">
      <c r="A51" s="133" t="s">
        <v>520</v>
      </c>
      <c r="B51" s="134">
        <v>200</v>
      </c>
      <c r="C51" s="134">
        <v>32</v>
      </c>
      <c r="D51" s="134">
        <v>55</v>
      </c>
      <c r="E51" s="134">
        <v>75</v>
      </c>
      <c r="F51" s="134">
        <v>1450</v>
      </c>
      <c r="G51" s="134">
        <v>1868900</v>
      </c>
      <c r="H51" s="134">
        <v>1917900</v>
      </c>
      <c r="I51" s="134">
        <v>2232120</v>
      </c>
      <c r="IP51"/>
      <c r="IQ51"/>
      <c r="IR51"/>
    </row>
    <row r="52" spans="1:252" ht="12">
      <c r="A52" s="133" t="s">
        <v>521</v>
      </c>
      <c r="B52" s="134">
        <v>180</v>
      </c>
      <c r="C52" s="134">
        <v>27</v>
      </c>
      <c r="D52" s="134">
        <v>45</v>
      </c>
      <c r="E52" s="134">
        <v>55</v>
      </c>
      <c r="F52" s="134">
        <v>1450</v>
      </c>
      <c r="G52" s="134">
        <v>1825500</v>
      </c>
      <c r="H52" s="134">
        <v>1874500</v>
      </c>
      <c r="I52" s="134">
        <v>2190300</v>
      </c>
      <c r="IP52"/>
      <c r="IQ52"/>
      <c r="IR52"/>
    </row>
    <row r="53" spans="1:252" ht="15.75" customHeight="1">
      <c r="A53" s="133" t="s">
        <v>522</v>
      </c>
      <c r="B53" s="134">
        <v>165</v>
      </c>
      <c r="C53" s="134">
        <v>21</v>
      </c>
      <c r="D53" s="134">
        <v>30</v>
      </c>
      <c r="E53" s="139">
        <v>37</v>
      </c>
      <c r="F53" s="139">
        <v>1450</v>
      </c>
      <c r="G53" s="139">
        <v>1803700</v>
      </c>
      <c r="H53" s="139">
        <v>1855300</v>
      </c>
      <c r="I53" s="139">
        <v>2174900</v>
      </c>
      <c r="IP53"/>
      <c r="IQ53"/>
      <c r="IR53"/>
    </row>
    <row r="54" spans="1:11" ht="16.5" customHeight="1">
      <c r="A54" s="248" t="s">
        <v>465</v>
      </c>
      <c r="B54" s="249"/>
      <c r="C54" s="252" t="s">
        <v>523</v>
      </c>
      <c r="D54" s="252" t="s">
        <v>75</v>
      </c>
      <c r="E54" s="254" t="s">
        <v>524</v>
      </c>
      <c r="F54" s="255"/>
      <c r="G54" s="255"/>
      <c r="H54" s="255"/>
      <c r="I54" s="255"/>
      <c r="J54" s="255"/>
      <c r="K54" s="256"/>
    </row>
    <row r="55" spans="1:11" ht="14.25" customHeight="1">
      <c r="A55" s="250"/>
      <c r="B55" s="251"/>
      <c r="C55" s="253"/>
      <c r="D55" s="253"/>
      <c r="E55" s="127" t="s">
        <v>525</v>
      </c>
      <c r="F55" s="127" t="s">
        <v>469</v>
      </c>
      <c r="G55" s="135" t="s">
        <v>470</v>
      </c>
      <c r="H55" s="127" t="s">
        <v>471</v>
      </c>
      <c r="I55" s="127" t="s">
        <v>526</v>
      </c>
      <c r="J55" s="127" t="s">
        <v>527</v>
      </c>
      <c r="K55" s="127" t="s">
        <v>528</v>
      </c>
    </row>
    <row r="56" spans="1:11" ht="12.75" customHeight="1">
      <c r="A56" s="257" t="s">
        <v>529</v>
      </c>
      <c r="B56" s="258"/>
      <c r="C56" s="261">
        <v>12.5</v>
      </c>
      <c r="D56" s="261">
        <v>50</v>
      </c>
      <c r="E56" s="136">
        <f>131900*1.12*1.45+40350</f>
        <v>254555.6</v>
      </c>
      <c r="F56" s="136">
        <f>483400*1.12*1.45+40350</f>
        <v>825391.6</v>
      </c>
      <c r="G56" s="136">
        <f>717500*1.12*1.45+40350</f>
        <v>1205570.0000000002</v>
      </c>
      <c r="H56" s="137">
        <f>1245700*1.12*1.45+40350</f>
        <v>2063366.8000000003</v>
      </c>
      <c r="I56" s="136">
        <f>166700*1.12*1.45+125860</f>
        <v>396580.80000000005</v>
      </c>
      <c r="J56" s="136">
        <f>894200*1.12*1.45+125860</f>
        <v>1578040.8</v>
      </c>
      <c r="K56" s="136">
        <f>1520400*1.12*1.45+125860</f>
        <v>2594989.6</v>
      </c>
    </row>
    <row r="57" spans="1:11" ht="15" customHeight="1">
      <c r="A57" s="259"/>
      <c r="B57" s="260"/>
      <c r="C57" s="262"/>
      <c r="D57" s="262"/>
      <c r="E57" s="136"/>
      <c r="F57" s="136"/>
      <c r="G57" s="136"/>
      <c r="H57" s="137"/>
      <c r="I57" s="136"/>
      <c r="J57" s="136"/>
      <c r="K57" s="136"/>
    </row>
    <row r="58" spans="1:11" ht="12.75" customHeight="1">
      <c r="A58" s="257" t="s">
        <v>530</v>
      </c>
      <c r="B58" s="258"/>
      <c r="C58" s="262"/>
      <c r="D58" s="262"/>
      <c r="E58" s="136">
        <f>139700*1.12*1.45+51900</f>
        <v>278772.80000000005</v>
      </c>
      <c r="F58" s="136">
        <f>513100*1.12*1.45+51900</f>
        <v>885174.4</v>
      </c>
      <c r="G58" s="136">
        <f>759000*1.12*1.45+51900</f>
        <v>1284516.0000000002</v>
      </c>
      <c r="H58" s="137">
        <f>1319900*1.12*1.45+51900</f>
        <v>2195417.6</v>
      </c>
      <c r="I58" s="136">
        <f>176700*1.12*1.45+125960</f>
        <v>412920.80000000005</v>
      </c>
      <c r="J58" s="136">
        <f>947400*1.12*1.45+125960</f>
        <v>1664537.5999999999</v>
      </c>
      <c r="K58" s="136">
        <f>1610500*1.12*1.45+125960</f>
        <v>2741412.0000000005</v>
      </c>
    </row>
    <row r="59" spans="1:11" ht="11.25" customHeight="1">
      <c r="A59" s="259"/>
      <c r="B59" s="260"/>
      <c r="C59" s="262"/>
      <c r="D59" s="262"/>
      <c r="E59" s="136"/>
      <c r="F59" s="136"/>
      <c r="G59" s="136"/>
      <c r="H59" s="137"/>
      <c r="I59" s="136"/>
      <c r="J59" s="136"/>
      <c r="K59" s="136"/>
    </row>
    <row r="60" spans="1:11" ht="12.75" customHeight="1">
      <c r="A60" s="257" t="s">
        <v>531</v>
      </c>
      <c r="B60" s="258"/>
      <c r="C60" s="262"/>
      <c r="D60" s="262"/>
      <c r="E60" s="136">
        <f>151800*1.12*1.45+51900</f>
        <v>298423.20000000007</v>
      </c>
      <c r="F60" s="136">
        <f>556600*1.12*1.45+51900</f>
        <v>955818.4000000001</v>
      </c>
      <c r="G60" s="136">
        <f>816800*1.12*1.45+51900</f>
        <v>1378383.2000000002</v>
      </c>
      <c r="H60" s="137">
        <f>1437500*1.12*1.45+40350</f>
        <v>2374850.0000000005</v>
      </c>
      <c r="I60" s="136">
        <f>191800*1.112*1.45+125960</f>
        <v>435218.32</v>
      </c>
      <c r="J60" s="136">
        <f>1032400*1.12*1.45+125960</f>
        <v>1802577.5999999999</v>
      </c>
      <c r="K60" s="136">
        <f>1764200*1.12*1.45+125960</f>
        <v>2991020.8000000003</v>
      </c>
    </row>
    <row r="61" spans="1:11" ht="13.5" customHeight="1">
      <c r="A61" s="259"/>
      <c r="B61" s="260"/>
      <c r="C61" s="262"/>
      <c r="D61" s="262"/>
      <c r="E61" s="136"/>
      <c r="F61" s="136"/>
      <c r="G61" s="136"/>
      <c r="H61" s="137"/>
      <c r="I61" s="136"/>
      <c r="J61" s="136"/>
      <c r="K61" s="136"/>
    </row>
    <row r="62" spans="1:11" ht="12.75" customHeight="1">
      <c r="A62" s="257" t="s">
        <v>532</v>
      </c>
      <c r="B62" s="258"/>
      <c r="C62" s="262"/>
      <c r="D62" s="262"/>
      <c r="E62" s="136">
        <v>326031</v>
      </c>
      <c r="F62" s="136">
        <f>618700*1.12*1.45+51900</f>
        <v>1056668.8000000003</v>
      </c>
      <c r="G62" s="136">
        <f>893500*1.12*1.45+51900</f>
        <v>1502944.0000000002</v>
      </c>
      <c r="H62" s="137">
        <f>1566400*1.12*1.45+51900</f>
        <v>2595733.6</v>
      </c>
      <c r="I62" s="136">
        <f>213600*1.12*1.45+125960</f>
        <v>472846.4</v>
      </c>
      <c r="J62" s="136">
        <f>1150100*1.12*1.45+125960</f>
        <v>1993722.4000000004</v>
      </c>
      <c r="K62" s="136">
        <f>1960200*1.12*1.45+125960</f>
        <v>3309324.8</v>
      </c>
    </row>
    <row r="63" spans="1:11" ht="12" customHeight="1">
      <c r="A63" s="259"/>
      <c r="B63" s="260"/>
      <c r="C63" s="262"/>
      <c r="D63" s="262"/>
      <c r="E63" s="136"/>
      <c r="F63" s="136"/>
      <c r="G63" s="136"/>
      <c r="H63" s="137"/>
      <c r="I63" s="136"/>
      <c r="J63" s="136"/>
      <c r="K63" s="136"/>
    </row>
    <row r="64" spans="1:11" ht="12.75" customHeight="1">
      <c r="A64" s="257" t="s">
        <v>533</v>
      </c>
      <c r="B64" s="258"/>
      <c r="C64" s="262"/>
      <c r="D64" s="262"/>
      <c r="E64" s="136">
        <f>205600*1.12*1.45+40350</f>
        <v>374244.4</v>
      </c>
      <c r="F64" s="136">
        <f>753700*1.12*1.45+40350</f>
        <v>1264358.8</v>
      </c>
      <c r="G64" s="136">
        <f>1145400*1.12*1.45+40350</f>
        <v>1900479.6000000003</v>
      </c>
      <c r="H64" s="137">
        <f>1946900*1.12*1.45+40350</f>
        <v>3202115.6</v>
      </c>
      <c r="I64" s="138"/>
      <c r="J64" s="138"/>
      <c r="K64" s="138"/>
    </row>
    <row r="65" spans="1:11" ht="12" customHeight="1">
      <c r="A65" s="259"/>
      <c r="B65" s="260"/>
      <c r="C65" s="262"/>
      <c r="D65" s="262"/>
      <c r="E65" s="136"/>
      <c r="F65" s="136"/>
      <c r="G65" s="136"/>
      <c r="H65" s="137"/>
      <c r="I65" s="138"/>
      <c r="J65" s="136"/>
      <c r="K65" s="138"/>
    </row>
    <row r="66" spans="1:11" ht="12.75" customHeight="1">
      <c r="A66" s="257" t="s">
        <v>534</v>
      </c>
      <c r="B66" s="258"/>
      <c r="C66" s="262"/>
      <c r="D66" s="262"/>
      <c r="E66" s="136">
        <f>218200*1.12*1.45+40350</f>
        <v>394706.80000000005</v>
      </c>
      <c r="F66" s="136">
        <f>799200*1.12*1.45+40350</f>
        <v>1338250.8</v>
      </c>
      <c r="G66" s="136">
        <f>1213800*1.12*1.45+40350</f>
        <v>2011561.2000000002</v>
      </c>
      <c r="H66" s="137">
        <f>2012800*1.12*1.45+40350</f>
        <v>3309137.1999999997</v>
      </c>
      <c r="I66" s="138"/>
      <c r="J66" s="138"/>
      <c r="K66" s="138"/>
    </row>
    <row r="67" spans="1:11" ht="12">
      <c r="A67" s="259"/>
      <c r="B67" s="260"/>
      <c r="C67" s="262"/>
      <c r="D67" s="262"/>
      <c r="E67" s="136"/>
      <c r="F67" s="136"/>
      <c r="G67" s="136"/>
      <c r="H67" s="137"/>
      <c r="I67" s="138"/>
      <c r="J67" s="136"/>
      <c r="K67" s="138"/>
    </row>
    <row r="68" spans="1:11" ht="12.75" customHeight="1">
      <c r="A68" s="257" t="s">
        <v>535</v>
      </c>
      <c r="B68" s="258"/>
      <c r="C68" s="262"/>
      <c r="D68" s="262"/>
      <c r="E68" s="136">
        <f>236800*1.12*1.45+40350</f>
        <v>424913.2</v>
      </c>
      <c r="F68" s="136">
        <f>863300*1.12*1.45+40350</f>
        <v>1442349.2000000002</v>
      </c>
      <c r="G68" s="136">
        <f>1317100*1.12*1.45+40350</f>
        <v>2179320.4000000004</v>
      </c>
      <c r="H68" s="137">
        <f>2242800*1.12*1.45+40350</f>
        <v>3682657.2000000007</v>
      </c>
      <c r="I68" s="138"/>
      <c r="J68" s="138"/>
      <c r="K68" s="138"/>
    </row>
    <row r="69" spans="1:11" ht="12" customHeight="1">
      <c r="A69" s="259"/>
      <c r="B69" s="260"/>
      <c r="C69" s="263"/>
      <c r="D69" s="263"/>
      <c r="E69" s="136"/>
      <c r="F69" s="136"/>
      <c r="G69" s="136"/>
      <c r="H69" s="137"/>
      <c r="I69" s="138"/>
      <c r="J69" s="136"/>
      <c r="K69" s="138"/>
    </row>
    <row r="70" spans="1:11" ht="12.75" customHeight="1">
      <c r="A70" s="257" t="s">
        <v>536</v>
      </c>
      <c r="B70" s="258"/>
      <c r="C70" s="261">
        <v>25</v>
      </c>
      <c r="D70" s="261">
        <v>32</v>
      </c>
      <c r="E70" s="136">
        <f>141100*1.12*1.45+51900</f>
        <v>281046.4</v>
      </c>
      <c r="F70" s="136">
        <f>516900*1.12*1.45+51900</f>
        <v>891345.6</v>
      </c>
      <c r="G70" s="136">
        <f>785200*1.12*1.45+51900</f>
        <v>1327064.8</v>
      </c>
      <c r="H70" s="137">
        <f>1330600*1.12*1.45+51900</f>
        <v>2212794.4000000004</v>
      </c>
      <c r="I70" s="136">
        <f>180800*1.12*1.45+125960</f>
        <v>419579.2</v>
      </c>
      <c r="J70" s="136">
        <f>1055600*1.12*1.45+125960</f>
        <v>1840254.4</v>
      </c>
      <c r="K70" s="136">
        <f>1796300*1.12*1.45+125960</f>
        <v>3043151.2</v>
      </c>
    </row>
    <row r="71" spans="1:11" ht="12" customHeight="1">
      <c r="A71" s="259"/>
      <c r="B71" s="260"/>
      <c r="C71" s="262"/>
      <c r="D71" s="262"/>
      <c r="E71" s="136"/>
      <c r="F71" s="136"/>
      <c r="G71" s="136"/>
      <c r="H71" s="137"/>
      <c r="I71" s="136"/>
      <c r="J71" s="136"/>
      <c r="K71" s="136"/>
    </row>
    <row r="72" spans="1:11" ht="12.75" customHeight="1">
      <c r="A72" s="257" t="s">
        <v>537</v>
      </c>
      <c r="B72" s="258"/>
      <c r="C72" s="262"/>
      <c r="D72" s="262"/>
      <c r="E72" s="136">
        <f>149300*1.12*1.45+51900</f>
        <v>294363.20000000007</v>
      </c>
      <c r="F72" s="136">
        <f>547700*1.12*1.45+51900</f>
        <v>941364.8000000002</v>
      </c>
      <c r="G72" s="136">
        <f>826000*1.12*1.45+51900</f>
        <v>1393324.0000000002</v>
      </c>
      <c r="H72" s="137">
        <f>1410400*1.12*1.45+51900</f>
        <v>2342389.6</v>
      </c>
      <c r="I72" s="136">
        <f>192200*1.12*1.45+125960</f>
        <v>438092.80000000005</v>
      </c>
      <c r="J72" s="136">
        <f>1117800*1.12*1.45+125960</f>
        <v>1941267.2000000002</v>
      </c>
      <c r="K72" s="136">
        <f>1900400*1.12*1.45+125960</f>
        <v>3212209.6</v>
      </c>
    </row>
    <row r="73" spans="1:11" ht="11.25" customHeight="1">
      <c r="A73" s="259"/>
      <c r="B73" s="260"/>
      <c r="C73" s="262"/>
      <c r="D73" s="262"/>
      <c r="E73" s="136"/>
      <c r="F73" s="136"/>
      <c r="G73" s="136"/>
      <c r="H73" s="137"/>
      <c r="I73" s="136"/>
      <c r="J73" s="136"/>
      <c r="K73" s="136"/>
    </row>
    <row r="74" spans="1:11" ht="12.75" customHeight="1">
      <c r="A74" s="257" t="s">
        <v>538</v>
      </c>
      <c r="B74" s="258"/>
      <c r="C74" s="262"/>
      <c r="D74" s="262"/>
      <c r="E74" s="136">
        <f>162700*1.12*1.45+51900</f>
        <v>316124.80000000005</v>
      </c>
      <c r="F74" s="136">
        <f>598800*1.12*1.45+51900</f>
        <v>1024351.2000000002</v>
      </c>
      <c r="G74" s="136">
        <f>894900*1.12*1.45+51900</f>
        <v>1505217.6</v>
      </c>
      <c r="H74" s="137">
        <f>1530200*1.12*1.45+51900</f>
        <v>2536944.8000000003</v>
      </c>
      <c r="I74" s="136">
        <f>208200*1.12*1.45+125960</f>
        <v>464076.80000000005</v>
      </c>
      <c r="J74" s="136">
        <f>1212900*1.12*1.45+125960</f>
        <v>2095709.6000000003</v>
      </c>
      <c r="K74" s="136">
        <f>2062400*1.12*1.45+125960</f>
        <v>3475297.6</v>
      </c>
    </row>
    <row r="75" spans="1:11" ht="12" customHeight="1">
      <c r="A75" s="259"/>
      <c r="B75" s="260"/>
      <c r="C75" s="262"/>
      <c r="D75" s="262"/>
      <c r="E75" s="136"/>
      <c r="F75" s="136"/>
      <c r="G75" s="136"/>
      <c r="H75" s="137"/>
      <c r="I75" s="136"/>
      <c r="J75" s="136"/>
      <c r="K75" s="136"/>
    </row>
    <row r="76" spans="1:11" ht="12.75" customHeight="1">
      <c r="A76" s="257" t="s">
        <v>539</v>
      </c>
      <c r="B76" s="258"/>
      <c r="C76" s="262"/>
      <c r="D76" s="262"/>
      <c r="E76" s="136">
        <f>180900*1.12*1.45+51900</f>
        <v>345681.60000000003</v>
      </c>
      <c r="F76" s="136">
        <f>661000*1.12*1.45+51900</f>
        <v>1125364.0000000002</v>
      </c>
      <c r="G76" s="136">
        <f>954600*1.12*1.45+51900</f>
        <v>1602170.4</v>
      </c>
      <c r="H76" s="137">
        <f>1703300*1.12*1.45+51900</f>
        <v>2818059.2</v>
      </c>
      <c r="I76" s="136">
        <f>231600*1.12*1.45+125960</f>
        <v>502078.4</v>
      </c>
      <c r="J76" s="136">
        <f>1350600*1.12*1.45+125960</f>
        <v>2319334.4000000004</v>
      </c>
      <c r="K76" s="136">
        <f>2295200*1.12*1.45+125960</f>
        <v>3853364.8000000007</v>
      </c>
    </row>
    <row r="77" spans="1:11" ht="12.75" customHeight="1">
      <c r="A77" s="259"/>
      <c r="B77" s="260"/>
      <c r="C77" s="263"/>
      <c r="D77" s="263"/>
      <c r="E77" s="136"/>
      <c r="F77" s="136"/>
      <c r="G77" s="136"/>
      <c r="H77" s="137"/>
      <c r="I77" s="136"/>
      <c r="J77" s="136"/>
      <c r="K77" s="136"/>
    </row>
    <row r="78" spans="1:11" ht="12.75" customHeight="1">
      <c r="A78" s="257" t="s">
        <v>540</v>
      </c>
      <c r="B78" s="258"/>
      <c r="C78" s="261">
        <v>50</v>
      </c>
      <c r="D78" s="261">
        <v>50</v>
      </c>
      <c r="E78" s="136">
        <f>192000*1.12*1.45+97500</f>
        <v>409308.00000000006</v>
      </c>
      <c r="F78" s="136">
        <f>705900*1.12*1.45+97500</f>
        <v>1243881.6</v>
      </c>
      <c r="G78" s="136">
        <f>1074600*1.12*1.45+97500</f>
        <v>1842650.4</v>
      </c>
      <c r="H78" s="137">
        <f>1821600*1.12*1.45+97500</f>
        <v>3055778.4000000004</v>
      </c>
      <c r="I78" s="136">
        <f>245800*1.12*1.45+202570</f>
        <v>601749.2</v>
      </c>
      <c r="J78" s="136">
        <f>1364700*1.12*1.45+202570</f>
        <v>2418842.8000000003</v>
      </c>
      <c r="K78" s="136">
        <f>2313500*1.12*1.45+202570</f>
        <v>3959694.0000000005</v>
      </c>
    </row>
    <row r="79" spans="1:11" ht="12.75" customHeight="1">
      <c r="A79" s="259"/>
      <c r="B79" s="260"/>
      <c r="C79" s="262"/>
      <c r="D79" s="262"/>
      <c r="E79" s="136"/>
      <c r="F79" s="136"/>
      <c r="G79" s="136"/>
      <c r="H79" s="137"/>
      <c r="I79" s="136"/>
      <c r="J79" s="136"/>
      <c r="K79" s="136"/>
    </row>
    <row r="80" spans="1:11" ht="28.5" customHeight="1">
      <c r="A80" s="264" t="s">
        <v>541</v>
      </c>
      <c r="B80" s="265"/>
      <c r="C80" s="262"/>
      <c r="D80" s="262"/>
      <c r="E80" s="137">
        <f>204700*1.12*1.45+97500</f>
        <v>429932.80000000005</v>
      </c>
      <c r="F80" s="137">
        <f>769800*1.12*1.45+97500</f>
        <v>1347655.2000000002</v>
      </c>
      <c r="G80" s="137">
        <f>1138500*1.12*1.45+97500</f>
        <v>1946424.0000000002</v>
      </c>
      <c r="H80" s="137">
        <f>1931000*1.12*1.45+97500</f>
        <v>3233444</v>
      </c>
      <c r="I80" s="136">
        <f>260000*1.12*1.45+202570</f>
        <v>624810</v>
      </c>
      <c r="J80" s="136">
        <f>1480100*1.12*1.45+202570</f>
        <v>2606252.4000000004</v>
      </c>
      <c r="K80" s="136">
        <f>2510300*1.12*1.45+202570</f>
        <v>4279297.200000001</v>
      </c>
    </row>
    <row r="81" spans="1:11" ht="24.75" customHeight="1">
      <c r="A81" s="264" t="s">
        <v>542</v>
      </c>
      <c r="B81" s="265"/>
      <c r="C81" s="262"/>
      <c r="D81" s="262"/>
      <c r="E81" s="137">
        <f>222300*1.12*1.45+97500</f>
        <v>458515.2</v>
      </c>
      <c r="F81" s="137">
        <f>819700*1.12*1.45+97500</f>
        <v>1428692.8</v>
      </c>
      <c r="G81" s="137">
        <f>1243200*1.12*1.45+97500</f>
        <v>2116456.8000000003</v>
      </c>
      <c r="H81" s="137">
        <f>2104000*1.12*1.45+97500</f>
        <v>3514396</v>
      </c>
      <c r="I81" s="136">
        <f>284500*1.12*1.45+202570</f>
        <v>664598</v>
      </c>
      <c r="J81" s="136">
        <f>1678300*1.12*1.45+202570</f>
        <v>2928129.2</v>
      </c>
      <c r="K81" s="136">
        <f>2840400*1.12*1.45+202570</f>
        <v>4815379.600000001</v>
      </c>
    </row>
    <row r="82" spans="1:11" ht="28.5" customHeight="1">
      <c r="A82" s="264" t="s">
        <v>543</v>
      </c>
      <c r="B82" s="265"/>
      <c r="C82" s="263"/>
      <c r="D82" s="263"/>
      <c r="E82" s="137">
        <f>250400*1.12*1.45+97500</f>
        <v>504149.6</v>
      </c>
      <c r="F82" s="137">
        <f>906400*1.12*1.45+97500</f>
        <v>1569493.6</v>
      </c>
      <c r="G82" s="137">
        <f>1377600*1.12*1.45+97500</f>
        <v>2334722.4000000004</v>
      </c>
      <c r="H82" s="137">
        <f>2334000*1.12*1.45+97500</f>
        <v>3887916.0000000005</v>
      </c>
      <c r="I82" s="136">
        <f>320500*1.12*1.45+202570</f>
        <v>723062</v>
      </c>
      <c r="J82" s="136">
        <f>1859800*1.12*1.45+202570</f>
        <v>3222885.2</v>
      </c>
      <c r="K82" s="136">
        <f>3150900*1.12*1.45+202570</f>
        <v>5319631.600000001</v>
      </c>
    </row>
    <row r="84" spans="1:6" ht="12">
      <c r="A84" s="266" t="s">
        <v>2059</v>
      </c>
      <c r="B84" s="267"/>
      <c r="C84" s="267"/>
      <c r="D84" s="267"/>
      <c r="E84" s="267"/>
      <c r="F84" s="268"/>
    </row>
    <row r="85" spans="1:6" ht="29.25" customHeight="1">
      <c r="A85" s="1"/>
      <c r="B85" s="216"/>
      <c r="C85" s="216" t="s">
        <v>2070</v>
      </c>
      <c r="D85" s="216" t="s">
        <v>2071</v>
      </c>
      <c r="E85" s="216" t="s">
        <v>2072</v>
      </c>
      <c r="F85" s="2"/>
    </row>
    <row r="86" spans="1:6" ht="15">
      <c r="A86" s="269" t="s">
        <v>2060</v>
      </c>
      <c r="B86" s="268"/>
      <c r="C86" s="39">
        <v>24</v>
      </c>
      <c r="D86" s="39">
        <v>50</v>
      </c>
      <c r="E86" s="42" t="s">
        <v>2061</v>
      </c>
      <c r="F86" s="40"/>
    </row>
    <row r="87" spans="1:6" ht="15">
      <c r="A87" s="269" t="s">
        <v>2062</v>
      </c>
      <c r="B87" s="268"/>
      <c r="C87" s="39">
        <v>24</v>
      </c>
      <c r="D87" s="39">
        <v>50</v>
      </c>
      <c r="E87" s="42" t="s">
        <v>2061</v>
      </c>
      <c r="F87" s="40"/>
    </row>
    <row r="88" spans="1:6" ht="15">
      <c r="A88" s="269" t="s">
        <v>2063</v>
      </c>
      <c r="B88" s="268"/>
      <c r="C88" s="39">
        <v>40</v>
      </c>
      <c r="D88" s="39">
        <v>45</v>
      </c>
      <c r="E88" s="42" t="s">
        <v>2064</v>
      </c>
      <c r="F88" s="40"/>
    </row>
    <row r="89" spans="1:6" ht="15">
      <c r="A89" s="269" t="s">
        <v>2065</v>
      </c>
      <c r="B89" s="268"/>
      <c r="C89" s="39">
        <v>40</v>
      </c>
      <c r="D89" s="39">
        <v>45</v>
      </c>
      <c r="E89" s="42" t="s">
        <v>2064</v>
      </c>
      <c r="F89" s="40"/>
    </row>
    <row r="90" spans="1:6" ht="15">
      <c r="A90" s="269" t="s">
        <v>2066</v>
      </c>
      <c r="B90" s="268"/>
      <c r="C90" s="39">
        <v>15</v>
      </c>
      <c r="D90" s="39">
        <v>45</v>
      </c>
      <c r="E90" s="42" t="s">
        <v>1680</v>
      </c>
      <c r="F90" s="40"/>
    </row>
    <row r="91" spans="1:6" ht="15">
      <c r="A91" s="269" t="s">
        <v>2067</v>
      </c>
      <c r="B91" s="268"/>
      <c r="C91" s="39">
        <v>15</v>
      </c>
      <c r="D91" s="39">
        <v>45</v>
      </c>
      <c r="E91" s="42" t="s">
        <v>1680</v>
      </c>
      <c r="F91" s="40"/>
    </row>
    <row r="92" spans="1:6" ht="15">
      <c r="A92" s="269" t="s">
        <v>2068</v>
      </c>
      <c r="B92" s="268"/>
      <c r="C92" s="39">
        <v>50</v>
      </c>
      <c r="D92" s="39">
        <v>50</v>
      </c>
      <c r="E92" s="42" t="s">
        <v>2064</v>
      </c>
      <c r="F92" s="40"/>
    </row>
    <row r="93" spans="1:6" ht="15">
      <c r="A93" s="269" t="s">
        <v>2069</v>
      </c>
      <c r="B93" s="268"/>
      <c r="C93" s="39">
        <v>50</v>
      </c>
      <c r="D93" s="39">
        <v>50</v>
      </c>
      <c r="E93" s="42" t="s">
        <v>2064</v>
      </c>
      <c r="F93" s="40"/>
    </row>
    <row r="95" spans="1:6" ht="12" customHeight="1">
      <c r="A95" s="266" t="s">
        <v>2073</v>
      </c>
      <c r="B95" s="270"/>
      <c r="C95" s="270"/>
      <c r="D95" s="270"/>
      <c r="E95" s="270"/>
      <c r="F95" s="271"/>
    </row>
    <row r="96" spans="1:6" ht="24">
      <c r="A96" s="1"/>
      <c r="B96" s="216"/>
      <c r="C96" s="216" t="s">
        <v>2070</v>
      </c>
      <c r="D96" s="216" t="s">
        <v>2071</v>
      </c>
      <c r="E96" s="216" t="s">
        <v>2072</v>
      </c>
      <c r="F96" s="2"/>
    </row>
    <row r="97" spans="1:6" ht="15">
      <c r="A97" s="269" t="s">
        <v>2074</v>
      </c>
      <c r="B97" s="268"/>
      <c r="C97" s="39">
        <v>2</v>
      </c>
      <c r="D97" s="39">
        <v>20</v>
      </c>
      <c r="E97" s="42" t="s">
        <v>2082</v>
      </c>
      <c r="F97" s="40"/>
    </row>
    <row r="98" spans="1:6" ht="38.25" customHeight="1">
      <c r="A98" s="269" t="s">
        <v>2075</v>
      </c>
      <c r="B98" s="268"/>
      <c r="C98" s="39">
        <v>2</v>
      </c>
      <c r="D98" s="39">
        <v>20</v>
      </c>
      <c r="E98" s="42" t="s">
        <v>2082</v>
      </c>
      <c r="F98" s="40"/>
    </row>
    <row r="99" spans="1:6" ht="15">
      <c r="A99" s="269" t="s">
        <v>2076</v>
      </c>
      <c r="B99" s="268"/>
      <c r="C99" s="39">
        <v>8</v>
      </c>
      <c r="D99" s="39">
        <v>20</v>
      </c>
      <c r="E99" s="42" t="s">
        <v>2083</v>
      </c>
      <c r="F99" s="40"/>
    </row>
    <row r="100" spans="1:6" ht="30" customHeight="1">
      <c r="A100" s="269" t="s">
        <v>2077</v>
      </c>
      <c r="B100" s="268"/>
      <c r="C100" s="39">
        <v>8</v>
      </c>
      <c r="D100" s="39">
        <v>20</v>
      </c>
      <c r="E100" s="42" t="s">
        <v>2083</v>
      </c>
      <c r="F100" s="40"/>
    </row>
    <row r="101" spans="1:6" ht="15">
      <c r="A101" s="269" t="s">
        <v>2078</v>
      </c>
      <c r="B101" s="268"/>
      <c r="C101" s="39">
        <v>16</v>
      </c>
      <c r="D101" s="39">
        <v>18</v>
      </c>
      <c r="E101" s="42" t="s">
        <v>2084</v>
      </c>
      <c r="F101" s="40"/>
    </row>
    <row r="102" spans="1:6" ht="29.25" customHeight="1">
      <c r="A102" s="269" t="s">
        <v>2079</v>
      </c>
      <c r="B102" s="268"/>
      <c r="C102" s="39">
        <v>16</v>
      </c>
      <c r="D102" s="39">
        <v>18</v>
      </c>
      <c r="E102" s="42" t="s">
        <v>2084</v>
      </c>
      <c r="F102" s="40"/>
    </row>
    <row r="103" spans="1:6" ht="15">
      <c r="A103" s="269" t="s">
        <v>190</v>
      </c>
      <c r="B103" s="268"/>
      <c r="C103" s="39">
        <v>15</v>
      </c>
      <c r="D103" s="39">
        <v>45</v>
      </c>
      <c r="E103" s="42" t="s">
        <v>1677</v>
      </c>
      <c r="F103" s="40"/>
    </row>
    <row r="104" spans="1:6" ht="28.5" customHeight="1">
      <c r="A104" s="269" t="s">
        <v>2080</v>
      </c>
      <c r="B104" s="268"/>
      <c r="C104" s="39">
        <v>15</v>
      </c>
      <c r="D104" s="39">
        <v>45</v>
      </c>
      <c r="E104" s="42" t="s">
        <v>1677</v>
      </c>
      <c r="F104" s="40"/>
    </row>
    <row r="105" spans="1:6" ht="15">
      <c r="A105" s="269" t="s">
        <v>202</v>
      </c>
      <c r="B105" s="268"/>
      <c r="C105" s="39">
        <v>50</v>
      </c>
      <c r="D105" s="39">
        <v>50</v>
      </c>
      <c r="E105" s="42" t="s">
        <v>2061</v>
      </c>
      <c r="F105" s="40"/>
    </row>
    <row r="106" spans="1:6" ht="29.25" customHeight="1">
      <c r="A106" s="269" t="s">
        <v>2081</v>
      </c>
      <c r="B106" s="268"/>
      <c r="C106" s="39">
        <v>50</v>
      </c>
      <c r="D106" s="39">
        <v>50</v>
      </c>
      <c r="E106" s="42" t="s">
        <v>2061</v>
      </c>
      <c r="F106" s="40"/>
    </row>
    <row r="108" spans="1:6" ht="12" customHeight="1">
      <c r="A108" s="266" t="s">
        <v>2085</v>
      </c>
      <c r="B108" s="270"/>
      <c r="C108" s="270"/>
      <c r="D108" s="270"/>
      <c r="E108" s="270"/>
      <c r="F108" s="271"/>
    </row>
    <row r="109" spans="1:6" ht="24">
      <c r="A109" s="1"/>
      <c r="B109" s="216"/>
      <c r="C109" s="216" t="s">
        <v>2070</v>
      </c>
      <c r="D109" s="216" t="s">
        <v>2071</v>
      </c>
      <c r="E109" s="216" t="s">
        <v>2072</v>
      </c>
      <c r="F109" s="2"/>
    </row>
    <row r="110" spans="1:6" ht="15">
      <c r="A110" s="269" t="s">
        <v>2086</v>
      </c>
      <c r="B110" s="268"/>
      <c r="C110" s="39">
        <v>30</v>
      </c>
      <c r="D110" s="39">
        <v>30</v>
      </c>
      <c r="E110" s="42" t="s">
        <v>1680</v>
      </c>
      <c r="F110" s="40"/>
    </row>
    <row r="111" spans="1:6" ht="15">
      <c r="A111" s="269" t="s">
        <v>2087</v>
      </c>
      <c r="B111" s="268"/>
      <c r="C111" s="39">
        <v>20</v>
      </c>
      <c r="D111" s="39">
        <v>25</v>
      </c>
      <c r="E111" s="42" t="s">
        <v>1678</v>
      </c>
      <c r="F111" s="40"/>
    </row>
  </sheetData>
  <sheetProtection selectLockedCells="1" selectUnlockedCells="1"/>
  <mergeCells count="66">
    <mergeCell ref="A105:B105"/>
    <mergeCell ref="A106:B106"/>
    <mergeCell ref="A108:F108"/>
    <mergeCell ref="A110:B110"/>
    <mergeCell ref="A111:B111"/>
    <mergeCell ref="A99:B99"/>
    <mergeCell ref="A100:B100"/>
    <mergeCell ref="A101:B101"/>
    <mergeCell ref="A102:B102"/>
    <mergeCell ref="A103:B103"/>
    <mergeCell ref="A104:B104"/>
    <mergeCell ref="A91:B91"/>
    <mergeCell ref="A92:B92"/>
    <mergeCell ref="A93:B93"/>
    <mergeCell ref="A95:F95"/>
    <mergeCell ref="A97:B97"/>
    <mergeCell ref="A98:B98"/>
    <mergeCell ref="A84:F84"/>
    <mergeCell ref="A86:B86"/>
    <mergeCell ref="A87:B87"/>
    <mergeCell ref="A88:B88"/>
    <mergeCell ref="A89:B89"/>
    <mergeCell ref="A90:B90"/>
    <mergeCell ref="A78:B79"/>
    <mergeCell ref="C78:C82"/>
    <mergeCell ref="D78:D82"/>
    <mergeCell ref="A80:B80"/>
    <mergeCell ref="A81:B81"/>
    <mergeCell ref="A82:B82"/>
    <mergeCell ref="A70:B71"/>
    <mergeCell ref="C70:C77"/>
    <mergeCell ref="D70:D77"/>
    <mergeCell ref="A72:B73"/>
    <mergeCell ref="A74:B75"/>
    <mergeCell ref="A76:B77"/>
    <mergeCell ref="A56:B57"/>
    <mergeCell ref="C56:C69"/>
    <mergeCell ref="D56:D69"/>
    <mergeCell ref="A58:B59"/>
    <mergeCell ref="A60:B61"/>
    <mergeCell ref="A62:B63"/>
    <mergeCell ref="A64:B65"/>
    <mergeCell ref="A66:B67"/>
    <mergeCell ref="A68:B69"/>
    <mergeCell ref="D32:D33"/>
    <mergeCell ref="E32:E33"/>
    <mergeCell ref="A54:B55"/>
    <mergeCell ref="C54:C55"/>
    <mergeCell ref="D54:D55"/>
    <mergeCell ref="E54:K54"/>
    <mergeCell ref="H1:H2"/>
    <mergeCell ref="I1:I2"/>
    <mergeCell ref="A31:A33"/>
    <mergeCell ref="B31:B33"/>
    <mergeCell ref="C31:C33"/>
    <mergeCell ref="D31:E31"/>
    <mergeCell ref="F31:F33"/>
    <mergeCell ref="G31:G33"/>
    <mergeCell ref="H31:H33"/>
    <mergeCell ref="I31:I33"/>
    <mergeCell ref="A1:A2"/>
    <mergeCell ref="B1:B2"/>
    <mergeCell ref="C1:C2"/>
    <mergeCell ref="D1:E1"/>
    <mergeCell ref="F1:F2"/>
    <mergeCell ref="G1:G2"/>
  </mergeCells>
  <printOptions/>
  <pageMargins left="0.7480314960629921" right="0.7480314960629921" top="0.4330708661417323" bottom="0.35433070866141736" header="0.5118110236220472" footer="0.5118110236220472"/>
  <pageSetup horizontalDpi="300" verticalDpi="300" orientation="portrait" paperSize="9" scale="70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="130" zoomScaleNormal="130" workbookViewId="0" topLeftCell="A23">
      <selection activeCell="H42" sqref="H42"/>
    </sheetView>
  </sheetViews>
  <sheetFormatPr defaultColWidth="8.8515625" defaultRowHeight="12.75"/>
  <cols>
    <col min="1" max="1" width="8.8515625" style="0" customWidth="1"/>
    <col min="2" max="2" width="12.8515625" style="0" customWidth="1"/>
    <col min="3" max="3" width="8.8515625" style="0" customWidth="1"/>
    <col min="4" max="4" width="10.00390625" style="0" customWidth="1"/>
    <col min="5" max="5" width="13.421875" style="0" customWidth="1"/>
  </cols>
  <sheetData>
    <row r="1" spans="1:5" ht="21.75" customHeight="1">
      <c r="A1" s="272" t="s">
        <v>544</v>
      </c>
      <c r="B1" s="272"/>
      <c r="C1" s="272"/>
      <c r="D1" s="272"/>
      <c r="E1" s="272"/>
    </row>
    <row r="2" spans="1:5" ht="30">
      <c r="A2" s="140" t="s">
        <v>1</v>
      </c>
      <c r="B2" s="140" t="s">
        <v>545</v>
      </c>
      <c r="C2" s="140" t="s">
        <v>74</v>
      </c>
      <c r="D2" s="140" t="s">
        <v>75</v>
      </c>
      <c r="E2" s="140" t="s">
        <v>546</v>
      </c>
    </row>
    <row r="3" spans="1:5" ht="17.25" customHeight="1">
      <c r="A3" s="141">
        <v>1</v>
      </c>
      <c r="B3" s="142" t="s">
        <v>547</v>
      </c>
      <c r="C3" s="143">
        <v>13</v>
      </c>
      <c r="D3" s="143">
        <v>70</v>
      </c>
      <c r="E3" s="144" t="s">
        <v>81</v>
      </c>
    </row>
    <row r="4" spans="1:5" ht="17.25" customHeight="1">
      <c r="A4" s="141">
        <v>2</v>
      </c>
      <c r="B4" s="142" t="s">
        <v>548</v>
      </c>
      <c r="C4" s="143">
        <v>13</v>
      </c>
      <c r="D4" s="143">
        <v>105</v>
      </c>
      <c r="E4" s="144" t="s">
        <v>83</v>
      </c>
    </row>
    <row r="5" spans="1:5" ht="17.25" customHeight="1">
      <c r="A5" s="141">
        <v>3</v>
      </c>
      <c r="B5" s="142" t="s">
        <v>549</v>
      </c>
      <c r="C5" s="143">
        <v>13</v>
      </c>
      <c r="D5" s="143">
        <v>140</v>
      </c>
      <c r="E5" s="144" t="s">
        <v>86</v>
      </c>
    </row>
    <row r="6" spans="1:5" ht="17.25" customHeight="1">
      <c r="A6" s="141">
        <v>4</v>
      </c>
      <c r="B6" s="142" t="s">
        <v>550</v>
      </c>
      <c r="C6" s="143">
        <v>13</v>
      </c>
      <c r="D6" s="143">
        <v>175</v>
      </c>
      <c r="E6" s="144" t="s">
        <v>88</v>
      </c>
    </row>
    <row r="7" spans="1:5" ht="17.25" customHeight="1">
      <c r="A7" s="141">
        <v>5</v>
      </c>
      <c r="B7" s="142" t="s">
        <v>551</v>
      </c>
      <c r="C7" s="143">
        <v>13</v>
      </c>
      <c r="D7" s="143">
        <v>210</v>
      </c>
      <c r="E7" s="144" t="s">
        <v>88</v>
      </c>
    </row>
    <row r="8" spans="1:5" ht="17.25" customHeight="1">
      <c r="A8" s="141">
        <v>6</v>
      </c>
      <c r="B8" s="142" t="s">
        <v>552</v>
      </c>
      <c r="C8" s="143">
        <v>13</v>
      </c>
      <c r="D8" s="143">
        <v>245</v>
      </c>
      <c r="E8" s="144" t="s">
        <v>99</v>
      </c>
    </row>
    <row r="9" spans="1:5" ht="17.25" customHeight="1">
      <c r="A9" s="141">
        <v>7</v>
      </c>
      <c r="B9" s="142" t="s">
        <v>553</v>
      </c>
      <c r="C9" s="143">
        <v>13</v>
      </c>
      <c r="D9" s="143">
        <v>280</v>
      </c>
      <c r="E9" s="144" t="s">
        <v>34</v>
      </c>
    </row>
    <row r="10" spans="1:5" ht="17.25" customHeight="1">
      <c r="A10" s="141">
        <v>8</v>
      </c>
      <c r="B10" s="142" t="s">
        <v>554</v>
      </c>
      <c r="C10" s="143">
        <v>13</v>
      </c>
      <c r="D10" s="143">
        <v>315</v>
      </c>
      <c r="E10" s="144" t="s">
        <v>34</v>
      </c>
    </row>
    <row r="11" spans="1:5" ht="17.25" customHeight="1">
      <c r="A11" s="141">
        <v>9</v>
      </c>
      <c r="B11" s="142" t="s">
        <v>555</v>
      </c>
      <c r="C11" s="143">
        <v>13</v>
      </c>
      <c r="D11" s="143">
        <v>350</v>
      </c>
      <c r="E11" s="144" t="s">
        <v>12</v>
      </c>
    </row>
    <row r="12" spans="1:5" ht="17.25" customHeight="1">
      <c r="A12" s="141">
        <v>10</v>
      </c>
      <c r="B12" s="142" t="s">
        <v>556</v>
      </c>
      <c r="C12" s="143">
        <v>38</v>
      </c>
      <c r="D12" s="143">
        <v>44</v>
      </c>
      <c r="E12" s="144" t="s">
        <v>83</v>
      </c>
    </row>
    <row r="13" spans="1:5" ht="17.25" customHeight="1">
      <c r="A13" s="141">
        <v>11</v>
      </c>
      <c r="B13" s="142" t="s">
        <v>557</v>
      </c>
      <c r="C13" s="143">
        <v>38</v>
      </c>
      <c r="D13" s="143">
        <v>66</v>
      </c>
      <c r="E13" s="144" t="s">
        <v>83</v>
      </c>
    </row>
    <row r="14" spans="1:5" ht="17.25" customHeight="1">
      <c r="A14" s="141">
        <v>12</v>
      </c>
      <c r="B14" s="142" t="s">
        <v>558</v>
      </c>
      <c r="C14" s="143">
        <v>38</v>
      </c>
      <c r="D14" s="143">
        <v>88</v>
      </c>
      <c r="E14" s="144" t="s">
        <v>88</v>
      </c>
    </row>
    <row r="15" spans="1:5" ht="17.25" customHeight="1">
      <c r="A15" s="141">
        <v>13</v>
      </c>
      <c r="B15" s="142" t="s">
        <v>559</v>
      </c>
      <c r="C15" s="143">
        <v>38</v>
      </c>
      <c r="D15" s="143">
        <v>110</v>
      </c>
      <c r="E15" s="144" t="s">
        <v>88</v>
      </c>
    </row>
    <row r="16" spans="1:5" ht="17.25" customHeight="1">
      <c r="A16" s="141">
        <v>14</v>
      </c>
      <c r="B16" s="142" t="s">
        <v>560</v>
      </c>
      <c r="C16" s="143">
        <v>38</v>
      </c>
      <c r="D16" s="143">
        <v>132</v>
      </c>
      <c r="E16" s="144" t="s">
        <v>99</v>
      </c>
    </row>
    <row r="17" spans="1:5" ht="17.25" customHeight="1">
      <c r="A17" s="141">
        <v>15</v>
      </c>
      <c r="B17" s="142" t="s">
        <v>561</v>
      </c>
      <c r="C17" s="143">
        <v>38</v>
      </c>
      <c r="D17" s="143">
        <v>154</v>
      </c>
      <c r="E17" s="144" t="s">
        <v>34</v>
      </c>
    </row>
    <row r="18" spans="1:5" ht="17.25" customHeight="1">
      <c r="A18" s="141">
        <v>16</v>
      </c>
      <c r="B18" s="142" t="s">
        <v>562</v>
      </c>
      <c r="C18" s="143">
        <v>38</v>
      </c>
      <c r="D18" s="143">
        <v>176</v>
      </c>
      <c r="E18" s="144" t="s">
        <v>12</v>
      </c>
    </row>
    <row r="19" spans="1:5" ht="17.25" customHeight="1">
      <c r="A19" s="141">
        <v>17</v>
      </c>
      <c r="B19" s="142" t="s">
        <v>563</v>
      </c>
      <c r="C19" s="143">
        <v>38</v>
      </c>
      <c r="D19" s="143">
        <v>198</v>
      </c>
      <c r="E19" s="144" t="s">
        <v>12</v>
      </c>
    </row>
    <row r="20" spans="1:5" ht="17.25" customHeight="1">
      <c r="A20" s="141">
        <v>18</v>
      </c>
      <c r="B20" s="142" t="s">
        <v>564</v>
      </c>
      <c r="C20" s="143">
        <v>38</v>
      </c>
      <c r="D20" s="143">
        <v>220</v>
      </c>
      <c r="E20" s="144" t="s">
        <v>10</v>
      </c>
    </row>
    <row r="21" spans="1:5" ht="17.25" customHeight="1">
      <c r="A21" s="141">
        <v>19</v>
      </c>
      <c r="B21" s="142" t="s">
        <v>565</v>
      </c>
      <c r="C21" s="143">
        <v>60</v>
      </c>
      <c r="D21" s="143">
        <v>66</v>
      </c>
      <c r="E21" s="144" t="s">
        <v>88</v>
      </c>
    </row>
    <row r="22" spans="1:5" ht="17.25" customHeight="1">
      <c r="A22" s="141">
        <v>20</v>
      </c>
      <c r="B22" s="142" t="s">
        <v>566</v>
      </c>
      <c r="C22" s="143">
        <v>60</v>
      </c>
      <c r="D22" s="143">
        <v>99</v>
      </c>
      <c r="E22" s="144" t="s">
        <v>34</v>
      </c>
    </row>
    <row r="23" spans="1:5" ht="17.25" customHeight="1">
      <c r="A23" s="141">
        <v>21</v>
      </c>
      <c r="B23" s="142" t="s">
        <v>567</v>
      </c>
      <c r="C23" s="143">
        <v>60</v>
      </c>
      <c r="D23" s="143">
        <v>132</v>
      </c>
      <c r="E23" s="144" t="s">
        <v>12</v>
      </c>
    </row>
    <row r="24" spans="1:5" ht="14.25" customHeight="1">
      <c r="A24" s="141">
        <v>22</v>
      </c>
      <c r="B24" s="142" t="s">
        <v>568</v>
      </c>
      <c r="C24" s="143">
        <v>60</v>
      </c>
      <c r="D24" s="143">
        <v>198</v>
      </c>
      <c r="E24" s="144" t="s">
        <v>10</v>
      </c>
    </row>
    <row r="25" spans="1:5" ht="12.75" customHeight="1" hidden="1">
      <c r="A25" s="141">
        <v>24</v>
      </c>
      <c r="B25" s="142" t="s">
        <v>569</v>
      </c>
      <c r="C25" s="143">
        <v>60</v>
      </c>
      <c r="D25" s="143">
        <v>231</v>
      </c>
      <c r="E25" s="144" t="s">
        <v>36</v>
      </c>
    </row>
    <row r="26" spans="1:5" ht="12.75" customHeight="1" hidden="1">
      <c r="A26" s="141">
        <v>25</v>
      </c>
      <c r="B26" s="142" t="s">
        <v>570</v>
      </c>
      <c r="C26" s="143">
        <v>60</v>
      </c>
      <c r="D26" s="143">
        <v>264</v>
      </c>
      <c r="E26" s="144" t="s">
        <v>36</v>
      </c>
    </row>
    <row r="27" spans="1:5" ht="12.75" customHeight="1" hidden="1">
      <c r="A27" s="141">
        <v>26</v>
      </c>
      <c r="B27" s="142" t="s">
        <v>571</v>
      </c>
      <c r="C27" s="143">
        <v>60</v>
      </c>
      <c r="D27" s="143">
        <v>297</v>
      </c>
      <c r="E27" s="144" t="s">
        <v>30</v>
      </c>
    </row>
    <row r="28" spans="1:5" ht="12.75" customHeight="1" hidden="1">
      <c r="A28" s="141">
        <v>27</v>
      </c>
      <c r="B28" s="142" t="s">
        <v>572</v>
      </c>
      <c r="C28" s="143">
        <v>60</v>
      </c>
      <c r="D28" s="143">
        <v>330</v>
      </c>
      <c r="E28" s="144" t="s">
        <v>30</v>
      </c>
    </row>
    <row r="29" spans="1:5" ht="12.75" customHeight="1" hidden="1">
      <c r="A29" s="141">
        <v>28</v>
      </c>
      <c r="B29" s="142" t="s">
        <v>573</v>
      </c>
      <c r="C29" s="143">
        <v>105</v>
      </c>
      <c r="D29" s="143">
        <v>98</v>
      </c>
      <c r="E29" s="144" t="s">
        <v>10</v>
      </c>
    </row>
    <row r="30" spans="1:5" ht="12.75" customHeight="1" hidden="1">
      <c r="A30" s="141">
        <v>29</v>
      </c>
      <c r="B30" s="142" t="s">
        <v>574</v>
      </c>
      <c r="C30" s="143">
        <v>105</v>
      </c>
      <c r="D30" s="143">
        <v>147</v>
      </c>
      <c r="E30" s="144" t="s">
        <v>36</v>
      </c>
    </row>
    <row r="31" spans="1:5" ht="12.75" customHeight="1" hidden="1">
      <c r="A31" s="141">
        <v>30</v>
      </c>
      <c r="B31" s="142" t="s">
        <v>575</v>
      </c>
      <c r="C31" s="143">
        <v>105</v>
      </c>
      <c r="D31" s="143">
        <v>196</v>
      </c>
      <c r="E31" s="144" t="s">
        <v>30</v>
      </c>
    </row>
    <row r="32" spans="1:5" ht="12.75" customHeight="1" hidden="1">
      <c r="A32" s="141">
        <v>31</v>
      </c>
      <c r="B32" s="142" t="s">
        <v>576</v>
      </c>
      <c r="C32" s="143">
        <v>105</v>
      </c>
      <c r="D32" s="143">
        <v>245</v>
      </c>
      <c r="E32" s="144" t="s">
        <v>28</v>
      </c>
    </row>
    <row r="33" spans="1:5" ht="18" customHeight="1">
      <c r="A33" s="141">
        <v>23</v>
      </c>
      <c r="B33" s="142" t="s">
        <v>577</v>
      </c>
      <c r="C33" s="143">
        <v>105</v>
      </c>
      <c r="D33" s="143">
        <v>294</v>
      </c>
      <c r="E33" s="144" t="s">
        <v>117</v>
      </c>
    </row>
    <row r="34" spans="1:5" ht="16.5" customHeight="1">
      <c r="A34" s="141">
        <v>24</v>
      </c>
      <c r="B34" s="142" t="s">
        <v>578</v>
      </c>
      <c r="C34" s="143">
        <v>105</v>
      </c>
      <c r="D34" s="143">
        <v>343</v>
      </c>
      <c r="E34" s="144" t="s">
        <v>119</v>
      </c>
    </row>
    <row r="35" spans="1:5" ht="17.25" customHeight="1">
      <c r="A35" s="141">
        <v>25</v>
      </c>
      <c r="B35" s="142" t="s">
        <v>579</v>
      </c>
      <c r="C35" s="143">
        <v>105</v>
      </c>
      <c r="D35" s="143">
        <v>392</v>
      </c>
      <c r="E35" s="144" t="s">
        <v>119</v>
      </c>
    </row>
    <row r="36" spans="1:5" ht="17.25" customHeight="1">
      <c r="A36" s="141">
        <v>26</v>
      </c>
      <c r="B36" s="142" t="s">
        <v>580</v>
      </c>
      <c r="C36" s="143">
        <v>105</v>
      </c>
      <c r="D36" s="143">
        <v>441</v>
      </c>
      <c r="E36" s="144" t="s">
        <v>581</v>
      </c>
    </row>
    <row r="37" spans="1:5" ht="17.25" customHeight="1">
      <c r="A37" s="141">
        <v>27</v>
      </c>
      <c r="B37" s="142" t="s">
        <v>582</v>
      </c>
      <c r="C37" s="143">
        <v>105</v>
      </c>
      <c r="D37" s="143">
        <v>490</v>
      </c>
      <c r="E37" s="144" t="s">
        <v>119</v>
      </c>
    </row>
    <row r="38" spans="1:5" ht="17.25" customHeight="1">
      <c r="A38" s="141">
        <v>28</v>
      </c>
      <c r="B38" s="142" t="s">
        <v>583</v>
      </c>
      <c r="C38" s="143">
        <v>180</v>
      </c>
      <c r="D38" s="143">
        <v>85</v>
      </c>
      <c r="E38" s="144" t="s">
        <v>20</v>
      </c>
    </row>
    <row r="39" spans="1:5" ht="17.25" customHeight="1">
      <c r="A39" s="141">
        <v>29</v>
      </c>
      <c r="B39" s="142" t="s">
        <v>584</v>
      </c>
      <c r="C39" s="143">
        <v>180</v>
      </c>
      <c r="D39" s="143">
        <v>128</v>
      </c>
      <c r="E39" s="144" t="s">
        <v>41</v>
      </c>
    </row>
    <row r="40" spans="1:5" ht="17.25" customHeight="1">
      <c r="A40" s="141">
        <v>30</v>
      </c>
      <c r="B40" s="142" t="s">
        <v>585</v>
      </c>
      <c r="C40" s="143">
        <v>180</v>
      </c>
      <c r="D40" s="143">
        <v>170</v>
      </c>
      <c r="E40" s="144" t="s">
        <v>55</v>
      </c>
    </row>
    <row r="41" spans="1:5" ht="17.25" customHeight="1">
      <c r="A41" s="141">
        <v>31</v>
      </c>
      <c r="B41" s="142" t="s">
        <v>586</v>
      </c>
      <c r="C41" s="143">
        <v>180</v>
      </c>
      <c r="D41" s="143">
        <v>212</v>
      </c>
      <c r="E41" s="144" t="s">
        <v>39</v>
      </c>
    </row>
    <row r="42" spans="1:5" ht="17.25" customHeight="1">
      <c r="A42" s="141">
        <v>32</v>
      </c>
      <c r="B42" s="142" t="s">
        <v>587</v>
      </c>
      <c r="C42" s="143">
        <v>180</v>
      </c>
      <c r="D42" s="143">
        <v>255</v>
      </c>
      <c r="E42" s="144" t="s">
        <v>47</v>
      </c>
    </row>
    <row r="43" spans="1:5" ht="17.25" customHeight="1">
      <c r="A43" s="141">
        <v>33</v>
      </c>
      <c r="B43" s="142" t="s">
        <v>588</v>
      </c>
      <c r="C43" s="143">
        <v>180</v>
      </c>
      <c r="D43" s="143">
        <v>297</v>
      </c>
      <c r="E43" s="144" t="s">
        <v>45</v>
      </c>
    </row>
    <row r="44" spans="1:5" ht="17.25" customHeight="1">
      <c r="A44" s="141">
        <v>34</v>
      </c>
      <c r="B44" s="142" t="s">
        <v>589</v>
      </c>
      <c r="C44" s="143">
        <v>180</v>
      </c>
      <c r="D44" s="143">
        <v>340</v>
      </c>
      <c r="E44" s="144" t="s">
        <v>45</v>
      </c>
    </row>
    <row r="45" spans="1:5" ht="17.25" customHeight="1">
      <c r="A45" s="141">
        <v>35</v>
      </c>
      <c r="B45" s="142" t="s">
        <v>590</v>
      </c>
      <c r="C45" s="143">
        <v>180</v>
      </c>
      <c r="D45" s="143">
        <v>383</v>
      </c>
      <c r="E45" s="144" t="s">
        <v>52</v>
      </c>
    </row>
    <row r="46" spans="1:5" ht="17.25" customHeight="1">
      <c r="A46" s="141">
        <v>36</v>
      </c>
      <c r="B46" s="142" t="s">
        <v>591</v>
      </c>
      <c r="C46" s="143">
        <v>180</v>
      </c>
      <c r="D46" s="143">
        <v>425</v>
      </c>
      <c r="E46" s="144" t="s">
        <v>52</v>
      </c>
    </row>
    <row r="47" ht="12.75" customHeight="1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7.25" customHeight="1"/>
    <row r="57" ht="17.25" customHeight="1"/>
  </sheetData>
  <sheetProtection selectLockedCells="1" selectUnlockedCells="1"/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asd asdbkb</cp:lastModifiedBy>
  <cp:lastPrinted>2012-03-15T08:49:11Z</cp:lastPrinted>
  <dcterms:created xsi:type="dcterms:W3CDTF">2011-10-25T05:42:13Z</dcterms:created>
  <dcterms:modified xsi:type="dcterms:W3CDTF">2012-07-06T05:08:20Z</dcterms:modified>
  <cp:category/>
  <cp:version/>
  <cp:contentType/>
  <cp:contentStatus/>
</cp:coreProperties>
</file>