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2"/>
  </bookViews>
  <sheets>
    <sheet name="цифра" sheetId="1" r:id="rId1"/>
    <sheet name="самокопирка" sheetId="2" r:id="rId2"/>
    <sheet name="офсет" sheetId="3" r:id="rId3"/>
  </sheets>
  <definedNames/>
  <calcPr calcMode="manual" fullCalcOnLoad="1"/>
</workbook>
</file>

<file path=xl/sharedStrings.xml><?xml version="1.0" encoding="utf-8"?>
<sst xmlns="http://schemas.openxmlformats.org/spreadsheetml/2006/main" count="173" uniqueCount="100">
  <si>
    <t>А3</t>
  </si>
  <si>
    <t>170гр./м2</t>
  </si>
  <si>
    <t>170 гр./м2</t>
  </si>
  <si>
    <t>200 гр./м2</t>
  </si>
  <si>
    <t>250 гр./м2</t>
  </si>
  <si>
    <t>300 гр./м2</t>
  </si>
  <si>
    <t>4+0</t>
  </si>
  <si>
    <t>4+4</t>
  </si>
  <si>
    <t>от 20 штук</t>
  </si>
  <si>
    <t>до 20 штук</t>
  </si>
  <si>
    <t>от 100 штук</t>
  </si>
  <si>
    <t>от 150 штук</t>
  </si>
  <si>
    <t>от 200 штук</t>
  </si>
  <si>
    <t>160 гр./м2</t>
  </si>
  <si>
    <t>220 гр./м2</t>
  </si>
  <si>
    <t>формат</t>
  </si>
  <si>
    <t>80 гр./м2</t>
  </si>
  <si>
    <t>90 гр./м2</t>
  </si>
  <si>
    <t>100 гр./м2</t>
  </si>
  <si>
    <t>115 гр./м2</t>
  </si>
  <si>
    <t>120 гр./м2</t>
  </si>
  <si>
    <t>128 гр./м2</t>
  </si>
  <si>
    <t>150 гр./м2</t>
  </si>
  <si>
    <t>280 гр./м2</t>
  </si>
  <si>
    <t>350 гр./м2</t>
  </si>
  <si>
    <t xml:space="preserve">формат/тираж </t>
  </si>
  <si>
    <t>А4, 4+0, 2х/3х/4х</t>
  </si>
  <si>
    <t>А4, 3+0, 2х/3х/4х</t>
  </si>
  <si>
    <t>А4, 2+0, 2х/3х/4х</t>
  </si>
  <si>
    <t>А4, 1+0, 2х/3х/4х</t>
  </si>
  <si>
    <t>А5, 4+0, 2х/3х/4х</t>
  </si>
  <si>
    <t>А5, 3+0, 2х/3х/4х</t>
  </si>
  <si>
    <t>А5, 2+0, 2х/3х/4х</t>
  </si>
  <si>
    <t>А5, 1+0, 2х/3х/4х</t>
  </si>
  <si>
    <t>210*100, 4+0, 2х/3х/4х</t>
  </si>
  <si>
    <t>210*100, 3+0, 2х/3х/4х</t>
  </si>
  <si>
    <t>210*100, 2+0, 2х/3х/4х</t>
  </si>
  <si>
    <t>210*100, 1+0, 2х/3х/4х</t>
  </si>
  <si>
    <t>30/43/56</t>
  </si>
  <si>
    <t>28/40/52</t>
  </si>
  <si>
    <t>26/34/46</t>
  </si>
  <si>
    <t>23/33/43</t>
  </si>
  <si>
    <t>16/24/32</t>
  </si>
  <si>
    <t>15/22,5/30</t>
  </si>
  <si>
    <t>14/21/28</t>
  </si>
  <si>
    <t>12/18/24</t>
  </si>
  <si>
    <t>11/13,5/16</t>
  </si>
  <si>
    <t>10/12,5/15</t>
  </si>
  <si>
    <t>9/11,5/14</t>
  </si>
  <si>
    <t>8/10,5/13</t>
  </si>
  <si>
    <t>28/42/55</t>
  </si>
  <si>
    <t>25/37/50</t>
  </si>
  <si>
    <t>23,5/34/45</t>
  </si>
  <si>
    <t>21/30/40</t>
  </si>
  <si>
    <t>14/19,5/25</t>
  </si>
  <si>
    <t>13/17,75/22,5</t>
  </si>
  <si>
    <t>11/15,5/20</t>
  </si>
  <si>
    <t>10/14/18,7</t>
  </si>
  <si>
    <t>9,3/13/17</t>
  </si>
  <si>
    <t>8,6/12/15,3</t>
  </si>
  <si>
    <t>7,7/11/14,3</t>
  </si>
  <si>
    <t>26/41/54</t>
  </si>
  <si>
    <t>23/34/46</t>
  </si>
  <si>
    <t>20,5/30/41</t>
  </si>
  <si>
    <t>19/27,5/36</t>
  </si>
  <si>
    <t>14,5/21/28</t>
  </si>
  <si>
    <t>12,5/18,5/25</t>
  </si>
  <si>
    <t>11,7/16/21</t>
  </si>
  <si>
    <t>10/14/18</t>
  </si>
  <si>
    <t>9,3/14/18,5</t>
  </si>
  <si>
    <t>8,3/12,3/16,7</t>
  </si>
  <si>
    <t>7,8/11,3/15</t>
  </si>
  <si>
    <t>7/10/13,3</t>
  </si>
  <si>
    <t>23/40/53</t>
  </si>
  <si>
    <t>21/32/43</t>
  </si>
  <si>
    <t>18/27/36</t>
  </si>
  <si>
    <t>13,7/20/26,5</t>
  </si>
  <si>
    <t>11,5/17/23</t>
  </si>
  <si>
    <t>10/15/20</t>
  </si>
  <si>
    <t>9/12,5/16</t>
  </si>
  <si>
    <t>8,6/13,3/18</t>
  </si>
  <si>
    <t>7,6/11,5/15,3</t>
  </si>
  <si>
    <t>6,8/10,5/13,6</t>
  </si>
  <si>
    <t>6,5/9,2/12</t>
  </si>
  <si>
    <t>21/36/52</t>
  </si>
  <si>
    <t>19/29,5/40</t>
  </si>
  <si>
    <t>16/24,5/33</t>
  </si>
  <si>
    <t>14/21,5/29</t>
  </si>
  <si>
    <t>13/19/25</t>
  </si>
  <si>
    <t>8,5/12,5/16,5</t>
  </si>
  <si>
    <t>7/10,8/14</t>
  </si>
  <si>
    <t>8,1/13,3/17,6</t>
  </si>
  <si>
    <t>7,3/10,6/14</t>
  </si>
  <si>
    <t>6,3/9/12</t>
  </si>
  <si>
    <t>5,5/8/10,6</t>
  </si>
  <si>
    <t>90/105 гр./м2</t>
  </si>
  <si>
    <t>115/130 гр./м2</t>
  </si>
  <si>
    <t xml:space="preserve">Приложение 1 Печать цифровая </t>
  </si>
  <si>
    <t xml:space="preserve">Приложение 3 самокопирка </t>
  </si>
  <si>
    <t>Приложение 2 Печать офсетная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</si>
</sst>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zoomScale="115" zoomScaleNormal="115" workbookViewId="0" topLeftCell="B1">
      <selection activeCell="G1" sqref="G1:K1"/>
    </sheetView>
  </sheetViews>
  <sheetFormatPr defaultColWidth="9.00390625" defaultRowHeight="12.75"/>
  <cols>
    <col min="1" max="1" width="0.37109375" style="1" hidden="1" customWidth="1"/>
    <col min="2" max="2" width="8.125" style="1" customWidth="1"/>
    <col min="3" max="6" width="8.75390625" style="1" customWidth="1"/>
    <col min="7" max="7" width="12.00390625" style="1" customWidth="1"/>
    <col min="8" max="14" width="8.75390625" style="1" customWidth="1"/>
    <col min="15" max="16" width="9.125" style="1" customWidth="1"/>
    <col min="17" max="17" width="9.375" style="1" customWidth="1"/>
    <col min="18" max="16384" width="9.125" style="1" customWidth="1"/>
  </cols>
  <sheetData>
    <row r="1" spans="2:15" ht="13.5" thickBot="1">
      <c r="B1" s="11"/>
      <c r="C1" s="11"/>
      <c r="D1" s="11"/>
      <c r="E1" s="11"/>
      <c r="F1" s="11"/>
      <c r="G1" s="17" t="s">
        <v>97</v>
      </c>
      <c r="H1" s="17"/>
      <c r="I1" s="17"/>
      <c r="J1" s="17"/>
      <c r="K1" s="11"/>
      <c r="L1" s="11"/>
      <c r="M1" s="11"/>
      <c r="N1" s="11"/>
      <c r="O1" s="11"/>
    </row>
    <row r="2" spans="2:16" ht="25.5">
      <c r="B2" s="2" t="s">
        <v>15</v>
      </c>
      <c r="C2" s="3" t="s">
        <v>16</v>
      </c>
      <c r="D2" s="3" t="s">
        <v>16</v>
      </c>
      <c r="E2" s="3" t="s">
        <v>17</v>
      </c>
      <c r="F2" s="3" t="s">
        <v>17</v>
      </c>
      <c r="G2" s="3" t="s">
        <v>18</v>
      </c>
      <c r="H2" s="3" t="s">
        <v>18</v>
      </c>
      <c r="I2" s="3" t="s">
        <v>19</v>
      </c>
      <c r="J2" s="3" t="s">
        <v>19</v>
      </c>
      <c r="K2" s="3" t="s">
        <v>20</v>
      </c>
      <c r="L2" s="3" t="s">
        <v>20</v>
      </c>
      <c r="M2" s="3" t="s">
        <v>21</v>
      </c>
      <c r="N2" s="3" t="s">
        <v>21</v>
      </c>
      <c r="O2" s="3" t="s">
        <v>22</v>
      </c>
      <c r="P2" s="14" t="s">
        <v>22</v>
      </c>
    </row>
    <row r="3" spans="2:16" ht="12.75">
      <c r="B3" s="5" t="s">
        <v>0</v>
      </c>
      <c r="C3" s="6" t="s">
        <v>6</v>
      </c>
      <c r="D3" s="6" t="s">
        <v>7</v>
      </c>
      <c r="E3" s="6" t="s">
        <v>6</v>
      </c>
      <c r="F3" s="6" t="s">
        <v>7</v>
      </c>
      <c r="G3" s="6" t="s">
        <v>6</v>
      </c>
      <c r="H3" s="6" t="s">
        <v>7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7</v>
      </c>
      <c r="O3" s="6" t="s">
        <v>6</v>
      </c>
      <c r="P3" s="6" t="s">
        <v>7</v>
      </c>
    </row>
    <row r="4" spans="2:16" ht="36" customHeight="1">
      <c r="B4" s="5" t="s">
        <v>9</v>
      </c>
      <c r="C4" s="6">
        <f>120+10.29</f>
        <v>130.29</v>
      </c>
      <c r="D4" s="6">
        <f>210+10.29</f>
        <v>220.29</v>
      </c>
      <c r="E4" s="6">
        <f>120+12.287</f>
        <v>132.287</v>
      </c>
      <c r="F4" s="6">
        <f>210+12.287</f>
        <v>222.287</v>
      </c>
      <c r="G4" s="6">
        <f>120+12.52</f>
        <v>132.52</v>
      </c>
      <c r="H4" s="6">
        <f>210+12.52</f>
        <v>222.52</v>
      </c>
      <c r="I4" s="6">
        <f>120+13.5</f>
        <v>133.5</v>
      </c>
      <c r="J4" s="6">
        <f>210+13.5</f>
        <v>223.5</v>
      </c>
      <c r="K4" s="6">
        <f>120+14.37</f>
        <v>134.37</v>
      </c>
      <c r="L4" s="6">
        <f>210+14.37</f>
        <v>224.37</v>
      </c>
      <c r="M4" s="6">
        <f>120+16.5</f>
        <v>136.5</v>
      </c>
      <c r="N4" s="6">
        <f>210+16.5</f>
        <v>226.5</v>
      </c>
      <c r="O4" s="6">
        <f>120+18</f>
        <v>138</v>
      </c>
      <c r="P4" s="6">
        <f>210+18</f>
        <v>228</v>
      </c>
    </row>
    <row r="5" spans="2:16" ht="36" customHeight="1">
      <c r="B5" s="5" t="s">
        <v>8</v>
      </c>
      <c r="C5" s="6">
        <f>110+10.29</f>
        <v>120.28999999999999</v>
      </c>
      <c r="D5" s="6">
        <f>190+10.29</f>
        <v>200.29</v>
      </c>
      <c r="E5" s="6">
        <f>110+12.287</f>
        <v>122.287</v>
      </c>
      <c r="F5" s="6">
        <f>190+12.287</f>
        <v>202.287</v>
      </c>
      <c r="G5" s="6">
        <f>110+12.52</f>
        <v>122.52</v>
      </c>
      <c r="H5" s="6">
        <f>190+12.52</f>
        <v>202.52</v>
      </c>
      <c r="I5" s="6">
        <f>110+13.5</f>
        <v>123.5</v>
      </c>
      <c r="J5" s="6">
        <f>190+13.5</f>
        <v>203.5</v>
      </c>
      <c r="K5" s="6">
        <f>110+14.37</f>
        <v>124.37</v>
      </c>
      <c r="L5" s="6">
        <f>190+14.37</f>
        <v>204.37</v>
      </c>
      <c r="M5" s="6">
        <f>110+16.5</f>
        <v>126.5</v>
      </c>
      <c r="N5" s="6">
        <f>190+16.5</f>
        <v>206.5</v>
      </c>
      <c r="O5" s="6">
        <f>110+18</f>
        <v>128</v>
      </c>
      <c r="P5" s="6">
        <f>190+18</f>
        <v>208</v>
      </c>
    </row>
    <row r="6" spans="2:16" ht="36" customHeight="1">
      <c r="B6" s="12" t="s">
        <v>10</v>
      </c>
      <c r="C6" s="6">
        <f>100+10.29</f>
        <v>110.28999999999999</v>
      </c>
      <c r="D6" s="6">
        <f>170+10.29</f>
        <v>180.29</v>
      </c>
      <c r="E6" s="6">
        <f>100+12.287</f>
        <v>112.287</v>
      </c>
      <c r="F6" s="6">
        <f>170+12.287</f>
        <v>182.287</v>
      </c>
      <c r="G6" s="6">
        <f>100+12.52</f>
        <v>112.52</v>
      </c>
      <c r="H6" s="6">
        <f>170+12.52</f>
        <v>182.52</v>
      </c>
      <c r="I6" s="6">
        <f>100+13.5</f>
        <v>113.5</v>
      </c>
      <c r="J6" s="6">
        <f>170+13.5</f>
        <v>183.5</v>
      </c>
      <c r="K6" s="6">
        <f>100+14.37</f>
        <v>114.37</v>
      </c>
      <c r="L6" s="6">
        <f>170+14.37</f>
        <v>184.37</v>
      </c>
      <c r="M6" s="6">
        <f>100+16.5</f>
        <v>116.5</v>
      </c>
      <c r="N6" s="6">
        <f>170+16.5</f>
        <v>186.5</v>
      </c>
      <c r="O6" s="6">
        <f>100+18</f>
        <v>118</v>
      </c>
      <c r="P6" s="6">
        <f>170+18</f>
        <v>188</v>
      </c>
    </row>
    <row r="7" spans="2:16" ht="36" customHeight="1">
      <c r="B7" s="12" t="s">
        <v>11</v>
      </c>
      <c r="C7" s="6">
        <f>90+10.29</f>
        <v>100.28999999999999</v>
      </c>
      <c r="D7" s="6">
        <f>150+10.29</f>
        <v>160.29</v>
      </c>
      <c r="E7" s="6">
        <f>90+12.287</f>
        <v>102.287</v>
      </c>
      <c r="F7" s="6">
        <f>150+12.287</f>
        <v>162.287</v>
      </c>
      <c r="G7" s="6">
        <f>90+12.52</f>
        <v>102.52</v>
      </c>
      <c r="H7" s="6">
        <f>150+12.52</f>
        <v>162.52</v>
      </c>
      <c r="I7" s="6">
        <f>90+13.5</f>
        <v>103.5</v>
      </c>
      <c r="J7" s="6">
        <f>150+13.5</f>
        <v>163.5</v>
      </c>
      <c r="K7" s="6">
        <f>90+14.37</f>
        <v>104.37</v>
      </c>
      <c r="L7" s="6">
        <f>150+14.37</f>
        <v>164.37</v>
      </c>
      <c r="M7" s="6">
        <f>90+16.5</f>
        <v>106.5</v>
      </c>
      <c r="N7" s="6">
        <f>150+16.5</f>
        <v>166.5</v>
      </c>
      <c r="O7" s="6">
        <f>90+18</f>
        <v>108</v>
      </c>
      <c r="P7" s="6">
        <f>150+18</f>
        <v>168</v>
      </c>
    </row>
    <row r="8" spans="2:16" ht="36" customHeight="1" thickBot="1">
      <c r="B8" s="13" t="s">
        <v>12</v>
      </c>
      <c r="C8" s="9">
        <f>75+10.29</f>
        <v>85.28999999999999</v>
      </c>
      <c r="D8" s="9">
        <f>120+10.29</f>
        <v>130.29</v>
      </c>
      <c r="E8" s="9">
        <f>75+12.287</f>
        <v>87.287</v>
      </c>
      <c r="F8" s="9">
        <f>120+12.287</f>
        <v>132.287</v>
      </c>
      <c r="G8" s="9">
        <f>75+12.52</f>
        <v>87.52</v>
      </c>
      <c r="H8" s="9">
        <f>120+12.52</f>
        <v>132.52</v>
      </c>
      <c r="I8" s="9">
        <f>75+13.5</f>
        <v>88.5</v>
      </c>
      <c r="J8" s="9">
        <f>120+13.5</f>
        <v>133.5</v>
      </c>
      <c r="K8" s="9">
        <f>75+14.37</f>
        <v>89.37</v>
      </c>
      <c r="L8" s="9">
        <f>120+14.37</f>
        <v>134.37</v>
      </c>
      <c r="M8" s="9">
        <f>75+16.5</f>
        <v>91.5</v>
      </c>
      <c r="N8" s="9">
        <f>120+16.5</f>
        <v>136.5</v>
      </c>
      <c r="O8" s="9">
        <f>75+18</f>
        <v>93</v>
      </c>
      <c r="P8" s="9">
        <f>120+18</f>
        <v>138</v>
      </c>
    </row>
    <row r="9" ht="13.5" thickBot="1"/>
    <row r="10" spans="2:17" ht="25.5">
      <c r="B10" s="3" t="s">
        <v>13</v>
      </c>
      <c r="C10" s="3" t="s">
        <v>13</v>
      </c>
      <c r="D10" s="3" t="s">
        <v>2</v>
      </c>
      <c r="E10" s="3" t="s">
        <v>2</v>
      </c>
      <c r="F10" s="3" t="s">
        <v>3</v>
      </c>
      <c r="G10" s="3" t="s">
        <v>3</v>
      </c>
      <c r="H10" s="3" t="s">
        <v>14</v>
      </c>
      <c r="I10" s="3" t="s">
        <v>14</v>
      </c>
      <c r="J10" s="3" t="s">
        <v>4</v>
      </c>
      <c r="K10" s="3" t="s">
        <v>4</v>
      </c>
      <c r="L10" s="3" t="s">
        <v>23</v>
      </c>
      <c r="M10" s="3" t="s">
        <v>23</v>
      </c>
      <c r="N10" s="3" t="s">
        <v>5</v>
      </c>
      <c r="O10" s="3" t="s">
        <v>5</v>
      </c>
      <c r="P10" s="3" t="s">
        <v>24</v>
      </c>
      <c r="Q10" s="4" t="s">
        <v>24</v>
      </c>
    </row>
    <row r="11" spans="2:17" ht="12.75">
      <c r="B11" s="6" t="s">
        <v>6</v>
      </c>
      <c r="C11" s="6" t="s">
        <v>7</v>
      </c>
      <c r="D11" s="6" t="s">
        <v>6</v>
      </c>
      <c r="E11" s="6" t="s">
        <v>7</v>
      </c>
      <c r="F11" s="6" t="s">
        <v>6</v>
      </c>
      <c r="G11" s="6" t="s">
        <v>7</v>
      </c>
      <c r="H11" s="6" t="s">
        <v>6</v>
      </c>
      <c r="I11" s="6" t="s">
        <v>7</v>
      </c>
      <c r="J11" s="6" t="s">
        <v>6</v>
      </c>
      <c r="K11" s="6" t="s">
        <v>7</v>
      </c>
      <c r="L11" s="6" t="s">
        <v>6</v>
      </c>
      <c r="M11" s="6" t="s">
        <v>7</v>
      </c>
      <c r="N11" s="6" t="s">
        <v>6</v>
      </c>
      <c r="O11" s="6" t="s">
        <v>7</v>
      </c>
      <c r="P11" s="6" t="s">
        <v>6</v>
      </c>
      <c r="Q11" s="6" t="s">
        <v>7</v>
      </c>
    </row>
    <row r="12" spans="2:17" ht="35.25" customHeight="1">
      <c r="B12" s="6">
        <f>120+21.74</f>
        <v>141.74</v>
      </c>
      <c r="C12" s="6">
        <f>210+21.74</f>
        <v>231.74</v>
      </c>
      <c r="D12" s="6">
        <f>120+22</f>
        <v>142</v>
      </c>
      <c r="E12" s="6">
        <f>210+22</f>
        <v>232</v>
      </c>
      <c r="F12" s="6">
        <f>120+23.41</f>
        <v>143.41</v>
      </c>
      <c r="G12" s="6">
        <f>210+23.41</f>
        <v>233.41</v>
      </c>
      <c r="H12" s="6">
        <f>120+25.41</f>
        <v>145.41</v>
      </c>
      <c r="I12" s="6">
        <f>210+25.41</f>
        <v>235.41</v>
      </c>
      <c r="J12" s="6">
        <f>120+28.44</f>
        <v>148.44</v>
      </c>
      <c r="K12" s="6">
        <f>210+28.44</f>
        <v>238.44</v>
      </c>
      <c r="L12" s="6">
        <f>120+31.43</f>
        <v>151.43</v>
      </c>
      <c r="M12" s="6">
        <f>210+31.43</f>
        <v>241.43</v>
      </c>
      <c r="N12" s="6">
        <f>120+33.44</f>
        <v>153.44</v>
      </c>
      <c r="O12" s="6">
        <f>210+33.44</f>
        <v>243.44</v>
      </c>
      <c r="P12" s="6">
        <f>120+35</f>
        <v>155</v>
      </c>
      <c r="Q12" s="7">
        <f>210+35</f>
        <v>245</v>
      </c>
    </row>
    <row r="13" spans="2:17" ht="35.25" customHeight="1">
      <c r="B13" s="6">
        <f>110+21.74</f>
        <v>131.74</v>
      </c>
      <c r="C13" s="6">
        <f>190+21.74</f>
        <v>211.74</v>
      </c>
      <c r="D13" s="6">
        <f>110+22</f>
        <v>132</v>
      </c>
      <c r="E13" s="6">
        <f>190+22</f>
        <v>212</v>
      </c>
      <c r="F13" s="6">
        <f>110+23.41</f>
        <v>133.41</v>
      </c>
      <c r="G13" s="6">
        <f>190+23.41</f>
        <v>213.41</v>
      </c>
      <c r="H13" s="6">
        <f>110+25.41</f>
        <v>135.41</v>
      </c>
      <c r="I13" s="6">
        <f>190+25.41</f>
        <v>215.41</v>
      </c>
      <c r="J13" s="6">
        <f>110+28.44</f>
        <v>138.44</v>
      </c>
      <c r="K13" s="6">
        <f>190+28.44</f>
        <v>218.44</v>
      </c>
      <c r="L13" s="6">
        <f>110+31.43</f>
        <v>141.43</v>
      </c>
      <c r="M13" s="6">
        <f>190+31.43</f>
        <v>221.43</v>
      </c>
      <c r="N13" s="6">
        <f>110+33.44</f>
        <v>143.44</v>
      </c>
      <c r="O13" s="6">
        <f>190+33.44</f>
        <v>223.44</v>
      </c>
      <c r="P13" s="6">
        <f>110+35</f>
        <v>145</v>
      </c>
      <c r="Q13" s="7">
        <f>190+35</f>
        <v>225</v>
      </c>
    </row>
    <row r="14" spans="2:17" ht="35.25" customHeight="1">
      <c r="B14" s="6">
        <f>100+21.74</f>
        <v>121.74</v>
      </c>
      <c r="C14" s="6">
        <f>170+21.74</f>
        <v>191.74</v>
      </c>
      <c r="D14" s="6">
        <f>100+22</f>
        <v>122</v>
      </c>
      <c r="E14" s="6">
        <f>170+22</f>
        <v>192</v>
      </c>
      <c r="F14" s="6">
        <f>100+23.41</f>
        <v>123.41</v>
      </c>
      <c r="G14" s="6">
        <f>170+23.41</f>
        <v>193.41</v>
      </c>
      <c r="H14" s="6">
        <f>100+25.41</f>
        <v>125.41</v>
      </c>
      <c r="I14" s="6">
        <f>170+25.41</f>
        <v>195.41</v>
      </c>
      <c r="J14" s="6">
        <f>100+28.44</f>
        <v>128.44</v>
      </c>
      <c r="K14" s="6">
        <f>170+28.44</f>
        <v>198.44</v>
      </c>
      <c r="L14" s="6">
        <f>100+31.43</f>
        <v>131.43</v>
      </c>
      <c r="M14" s="6">
        <f>170+31.43</f>
        <v>201.43</v>
      </c>
      <c r="N14" s="6">
        <f>100+33.44</f>
        <v>133.44</v>
      </c>
      <c r="O14" s="6">
        <f>170+33.44</f>
        <v>203.44</v>
      </c>
      <c r="P14" s="6">
        <f>100+35</f>
        <v>135</v>
      </c>
      <c r="Q14" s="7">
        <f>170+35</f>
        <v>205</v>
      </c>
    </row>
    <row r="15" spans="2:17" ht="35.25" customHeight="1">
      <c r="B15" s="6">
        <f>90+21.74</f>
        <v>111.74</v>
      </c>
      <c r="C15" s="6">
        <f>150+21.74</f>
        <v>171.74</v>
      </c>
      <c r="D15" s="6">
        <f>90+22</f>
        <v>112</v>
      </c>
      <c r="E15" s="6">
        <f>150+22</f>
        <v>172</v>
      </c>
      <c r="F15" s="6">
        <f>90+23.41</f>
        <v>113.41</v>
      </c>
      <c r="G15" s="6">
        <f>150+23.41</f>
        <v>173.41</v>
      </c>
      <c r="H15" s="6">
        <f>90+25.41</f>
        <v>115.41</v>
      </c>
      <c r="I15" s="6">
        <f>150+25.41</f>
        <v>175.41</v>
      </c>
      <c r="J15" s="6">
        <f>90+28.44</f>
        <v>118.44</v>
      </c>
      <c r="K15" s="6">
        <f>150+28.44</f>
        <v>178.44</v>
      </c>
      <c r="L15" s="6">
        <f>90+31.43</f>
        <v>121.43</v>
      </c>
      <c r="M15" s="6">
        <f>150+31.43</f>
        <v>181.43</v>
      </c>
      <c r="N15" s="6">
        <f>90+33.44</f>
        <v>123.44</v>
      </c>
      <c r="O15" s="6">
        <f>150+33.44</f>
        <v>183.44</v>
      </c>
      <c r="P15" s="6">
        <f>90+35</f>
        <v>125</v>
      </c>
      <c r="Q15" s="7">
        <f>150+35</f>
        <v>185</v>
      </c>
    </row>
    <row r="16" spans="2:17" ht="36" customHeight="1" thickBot="1">
      <c r="B16" s="9">
        <f>75+21.74</f>
        <v>96.74</v>
      </c>
      <c r="C16" s="9">
        <f>120+21.74</f>
        <v>141.74</v>
      </c>
      <c r="D16" s="9">
        <f>75+22</f>
        <v>97</v>
      </c>
      <c r="E16" s="9">
        <f>120+22</f>
        <v>142</v>
      </c>
      <c r="F16" s="9">
        <f>75+23.41</f>
        <v>98.41</v>
      </c>
      <c r="G16" s="9">
        <f>120+23.41</f>
        <v>143.41</v>
      </c>
      <c r="H16" s="9">
        <f>75+25.41</f>
        <v>100.41</v>
      </c>
      <c r="I16" s="9">
        <f>120+25.41</f>
        <v>145.41</v>
      </c>
      <c r="J16" s="9">
        <f>75+28.44</f>
        <v>103.44</v>
      </c>
      <c r="K16" s="9">
        <f>120+28.44</f>
        <v>148.44</v>
      </c>
      <c r="L16" s="9">
        <f>75+31.43</f>
        <v>106.43</v>
      </c>
      <c r="M16" s="9">
        <f>120+31.43</f>
        <v>151.43</v>
      </c>
      <c r="N16" s="9">
        <f>75+33.44</f>
        <v>108.44</v>
      </c>
      <c r="O16" s="9">
        <f>120+33.44</f>
        <v>153.44</v>
      </c>
      <c r="P16" s="9">
        <f>75+35</f>
        <v>110</v>
      </c>
      <c r="Q16" s="10">
        <f>120+35</f>
        <v>155</v>
      </c>
    </row>
  </sheetData>
  <mergeCells count="1">
    <mergeCell ref="G1:J1"/>
  </mergeCells>
  <printOptions/>
  <pageMargins left="0.31" right="0.2" top="1" bottom="1" header="0.5" footer="0.5"/>
  <pageSetup horizontalDpi="600" verticalDpi="60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1" sqref="G1:K1"/>
    </sheetView>
  </sheetViews>
  <sheetFormatPr defaultColWidth="9.00390625" defaultRowHeight="12.75"/>
  <cols>
    <col min="1" max="1" width="14.75390625" style="0" customWidth="1"/>
    <col min="2" max="3" width="13.75390625" style="0" customWidth="1"/>
    <col min="4" max="4" width="13.625" style="0" customWidth="1"/>
    <col min="5" max="6" width="13.75390625" style="0" customWidth="1"/>
  </cols>
  <sheetData>
    <row r="1" spans="2:5" ht="13.5" customHeight="1" thickBot="1">
      <c r="B1" s="18" t="s">
        <v>98</v>
      </c>
      <c r="C1" s="18"/>
      <c r="D1" s="18"/>
      <c r="E1" s="18"/>
    </row>
    <row r="2" spans="1:6" ht="20.25" customHeight="1">
      <c r="A2" s="2" t="s">
        <v>25</v>
      </c>
      <c r="B2" s="3">
        <v>500</v>
      </c>
      <c r="C2" s="3">
        <v>1000</v>
      </c>
      <c r="D2" s="3">
        <v>2000</v>
      </c>
      <c r="E2" s="3">
        <v>3000</v>
      </c>
      <c r="F2" s="4">
        <v>5000</v>
      </c>
    </row>
    <row r="3" spans="1:6" ht="36" customHeight="1">
      <c r="A3" s="5" t="s">
        <v>26</v>
      </c>
      <c r="B3" s="6" t="s">
        <v>38</v>
      </c>
      <c r="C3" s="6" t="s">
        <v>50</v>
      </c>
      <c r="D3" s="6" t="s">
        <v>61</v>
      </c>
      <c r="E3" s="6" t="s">
        <v>73</v>
      </c>
      <c r="F3" s="7" t="s">
        <v>84</v>
      </c>
    </row>
    <row r="4" spans="1:6" ht="36" customHeight="1">
      <c r="A4" s="5" t="s">
        <v>27</v>
      </c>
      <c r="B4" s="6" t="s">
        <v>39</v>
      </c>
      <c r="C4" s="6" t="s">
        <v>51</v>
      </c>
      <c r="D4" s="6" t="s">
        <v>62</v>
      </c>
      <c r="E4" s="6" t="s">
        <v>74</v>
      </c>
      <c r="F4" s="7" t="s">
        <v>85</v>
      </c>
    </row>
    <row r="5" spans="1:6" ht="36" customHeight="1">
      <c r="A5" s="5" t="s">
        <v>28</v>
      </c>
      <c r="B5" s="6" t="s">
        <v>40</v>
      </c>
      <c r="C5" s="6" t="s">
        <v>52</v>
      </c>
      <c r="D5" s="6" t="s">
        <v>63</v>
      </c>
      <c r="E5" s="6" t="s">
        <v>75</v>
      </c>
      <c r="F5" s="7" t="s">
        <v>86</v>
      </c>
    </row>
    <row r="6" spans="1:6" ht="36" customHeight="1">
      <c r="A6" s="5" t="s">
        <v>29</v>
      </c>
      <c r="B6" s="6" t="s">
        <v>41</v>
      </c>
      <c r="C6" s="6" t="s">
        <v>53</v>
      </c>
      <c r="D6" s="6" t="s">
        <v>64</v>
      </c>
      <c r="E6" s="6" t="s">
        <v>42</v>
      </c>
      <c r="F6" s="7" t="s">
        <v>87</v>
      </c>
    </row>
    <row r="7" spans="1:6" ht="36" customHeight="1">
      <c r="A7" s="5" t="s">
        <v>30</v>
      </c>
      <c r="B7" s="6" t="s">
        <v>42</v>
      </c>
      <c r="C7" s="6" t="s">
        <v>43</v>
      </c>
      <c r="D7" s="6" t="s">
        <v>65</v>
      </c>
      <c r="E7" s="6" t="s">
        <v>76</v>
      </c>
      <c r="F7" s="7" t="s">
        <v>88</v>
      </c>
    </row>
    <row r="8" spans="1:6" ht="36" customHeight="1">
      <c r="A8" s="5" t="s">
        <v>31</v>
      </c>
      <c r="B8" s="6" t="s">
        <v>43</v>
      </c>
      <c r="C8" s="6" t="s">
        <v>54</v>
      </c>
      <c r="D8" s="6" t="s">
        <v>66</v>
      </c>
      <c r="E8" s="6" t="s">
        <v>77</v>
      </c>
      <c r="F8" s="7" t="s">
        <v>78</v>
      </c>
    </row>
    <row r="9" spans="1:6" ht="36" customHeight="1">
      <c r="A9" s="5" t="s">
        <v>32</v>
      </c>
      <c r="B9" s="6" t="s">
        <v>44</v>
      </c>
      <c r="C9" s="6" t="s">
        <v>55</v>
      </c>
      <c r="D9" s="6" t="s">
        <v>67</v>
      </c>
      <c r="E9" s="6" t="s">
        <v>78</v>
      </c>
      <c r="F9" s="7" t="s">
        <v>89</v>
      </c>
    </row>
    <row r="10" spans="1:6" ht="36" customHeight="1">
      <c r="A10" s="5" t="s">
        <v>33</v>
      </c>
      <c r="B10" s="6" t="s">
        <v>45</v>
      </c>
      <c r="C10" s="6" t="s">
        <v>56</v>
      </c>
      <c r="D10" s="6" t="s">
        <v>68</v>
      </c>
      <c r="E10" s="6" t="s">
        <v>79</v>
      </c>
      <c r="F10" s="7" t="s">
        <v>90</v>
      </c>
    </row>
    <row r="11" spans="1:6" ht="36" customHeight="1">
      <c r="A11" s="5" t="s">
        <v>34</v>
      </c>
      <c r="B11" s="6" t="s">
        <v>46</v>
      </c>
      <c r="C11" s="6" t="s">
        <v>57</v>
      </c>
      <c r="D11" s="6" t="s">
        <v>69</v>
      </c>
      <c r="E11" s="6" t="s">
        <v>80</v>
      </c>
      <c r="F11" s="7" t="s">
        <v>91</v>
      </c>
    </row>
    <row r="12" spans="1:6" ht="36" customHeight="1">
      <c r="A12" s="5" t="s">
        <v>35</v>
      </c>
      <c r="B12" s="6" t="s">
        <v>47</v>
      </c>
      <c r="C12" s="6" t="s">
        <v>58</v>
      </c>
      <c r="D12" s="6" t="s">
        <v>70</v>
      </c>
      <c r="E12" s="6" t="s">
        <v>81</v>
      </c>
      <c r="F12" s="7" t="s">
        <v>92</v>
      </c>
    </row>
    <row r="13" spans="1:6" ht="36" customHeight="1">
      <c r="A13" s="5" t="s">
        <v>36</v>
      </c>
      <c r="B13" s="6" t="s">
        <v>48</v>
      </c>
      <c r="C13" s="6" t="s">
        <v>59</v>
      </c>
      <c r="D13" s="6" t="s">
        <v>71</v>
      </c>
      <c r="E13" s="6" t="s">
        <v>82</v>
      </c>
      <c r="F13" s="7" t="s">
        <v>93</v>
      </c>
    </row>
    <row r="14" spans="1:6" ht="36" customHeight="1" thickBot="1">
      <c r="A14" s="8" t="s">
        <v>37</v>
      </c>
      <c r="B14" s="9" t="s">
        <v>49</v>
      </c>
      <c r="C14" s="9" t="s">
        <v>60</v>
      </c>
      <c r="D14" s="9" t="s">
        <v>72</v>
      </c>
      <c r="E14" s="9" t="s">
        <v>83</v>
      </c>
      <c r="F14" s="10" t="s">
        <v>94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G1" sqref="G1:K1"/>
    </sheetView>
  </sheetViews>
  <sheetFormatPr defaultColWidth="9.00390625" defaultRowHeight="12.75"/>
  <cols>
    <col min="1" max="1" width="8.00390625" style="0" customWidth="1"/>
  </cols>
  <sheetData>
    <row r="1" spans="1:15" ht="13.5" thickBot="1">
      <c r="A1" s="1"/>
      <c r="B1" s="1"/>
      <c r="C1" s="1"/>
      <c r="D1" s="1"/>
      <c r="E1" s="1"/>
      <c r="F1" s="1"/>
      <c r="G1" s="19" t="s">
        <v>99</v>
      </c>
      <c r="H1" s="19"/>
      <c r="I1" s="19"/>
      <c r="J1" s="19"/>
      <c r="K1" s="19"/>
      <c r="L1" s="1"/>
      <c r="M1" s="1"/>
      <c r="N1" s="1"/>
      <c r="O1" s="1"/>
    </row>
    <row r="2" spans="1:15" ht="30.75" customHeight="1">
      <c r="A2" s="2" t="s">
        <v>15</v>
      </c>
      <c r="B2" s="3" t="s">
        <v>16</v>
      </c>
      <c r="C2" s="3" t="s">
        <v>16</v>
      </c>
      <c r="D2" s="3" t="s">
        <v>95</v>
      </c>
      <c r="E2" s="3" t="s">
        <v>95</v>
      </c>
      <c r="F2" s="3" t="s">
        <v>96</v>
      </c>
      <c r="G2" s="3" t="s">
        <v>96</v>
      </c>
      <c r="H2" s="3" t="s">
        <v>1</v>
      </c>
      <c r="I2" s="3" t="s">
        <v>2</v>
      </c>
      <c r="J2" s="3" t="s">
        <v>3</v>
      </c>
      <c r="K2" s="3" t="s">
        <v>3</v>
      </c>
      <c r="L2" s="3" t="s">
        <v>4</v>
      </c>
      <c r="M2" s="3" t="s">
        <v>4</v>
      </c>
      <c r="N2" s="3" t="s">
        <v>5</v>
      </c>
      <c r="O2" s="4" t="s">
        <v>5</v>
      </c>
    </row>
    <row r="3" spans="1:15" ht="17.25" customHeight="1">
      <c r="A3" s="5" t="s">
        <v>0</v>
      </c>
      <c r="B3" s="15" t="s">
        <v>6</v>
      </c>
      <c r="C3" s="15" t="s">
        <v>7</v>
      </c>
      <c r="D3" s="6" t="s">
        <v>6</v>
      </c>
      <c r="E3" s="6" t="s">
        <v>7</v>
      </c>
      <c r="F3" s="6" t="s">
        <v>6</v>
      </c>
      <c r="G3" s="6" t="s">
        <v>7</v>
      </c>
      <c r="H3" s="6" t="s">
        <v>6</v>
      </c>
      <c r="I3" s="6" t="s">
        <v>7</v>
      </c>
      <c r="J3" s="6" t="s">
        <v>6</v>
      </c>
      <c r="K3" s="6" t="s">
        <v>7</v>
      </c>
      <c r="L3" s="6" t="s">
        <v>6</v>
      </c>
      <c r="M3" s="6" t="s">
        <v>7</v>
      </c>
      <c r="N3" s="6" t="s">
        <v>6</v>
      </c>
      <c r="O3" s="7" t="s">
        <v>7</v>
      </c>
    </row>
    <row r="4" spans="1:15" ht="36" customHeight="1">
      <c r="A4" s="5">
        <v>500</v>
      </c>
      <c r="B4" s="15">
        <v>35</v>
      </c>
      <c r="C4" s="15">
        <v>49</v>
      </c>
      <c r="D4" s="6">
        <v>37.125</v>
      </c>
      <c r="E4" s="6">
        <v>51.84</v>
      </c>
      <c r="F4" s="6">
        <v>42.12</v>
      </c>
      <c r="G4" s="6">
        <v>58.05</v>
      </c>
      <c r="H4" s="6">
        <v>50.22</v>
      </c>
      <c r="I4" s="6">
        <v>66.15</v>
      </c>
      <c r="J4" s="6">
        <v>58.05</v>
      </c>
      <c r="K4" s="6">
        <v>73.44</v>
      </c>
      <c r="L4" s="6">
        <v>60.5</v>
      </c>
      <c r="M4" s="6">
        <v>76</v>
      </c>
      <c r="N4" s="6">
        <v>64.5</v>
      </c>
      <c r="O4" s="7">
        <v>80</v>
      </c>
    </row>
    <row r="5" spans="1:15" ht="36" customHeight="1">
      <c r="A5" s="5">
        <v>1000</v>
      </c>
      <c r="B5" s="15">
        <v>34</v>
      </c>
      <c r="C5" s="15">
        <v>48</v>
      </c>
      <c r="D5" s="6">
        <v>36.45</v>
      </c>
      <c r="E5" s="6">
        <v>51.3</v>
      </c>
      <c r="F5" s="6">
        <v>41.85</v>
      </c>
      <c r="G5" s="6">
        <v>56.7</v>
      </c>
      <c r="H5" s="6">
        <v>49.95</v>
      </c>
      <c r="I5" s="6">
        <v>64.8</v>
      </c>
      <c r="J5" s="6">
        <v>57.375</v>
      </c>
      <c r="K5" s="6">
        <v>72.225</v>
      </c>
      <c r="L5" s="6">
        <v>59.8</v>
      </c>
      <c r="M5" s="6">
        <v>74.5</v>
      </c>
      <c r="N5" s="6">
        <v>63.3</v>
      </c>
      <c r="O5" s="7">
        <v>78.7</v>
      </c>
    </row>
    <row r="6" spans="1:15" ht="36" customHeight="1">
      <c r="A6" s="5">
        <v>1500</v>
      </c>
      <c r="B6" s="15">
        <v>26</v>
      </c>
      <c r="C6" s="15">
        <v>37</v>
      </c>
      <c r="D6" s="6">
        <v>28.89</v>
      </c>
      <c r="E6" s="6">
        <v>39.15</v>
      </c>
      <c r="F6" s="6">
        <v>34.02</v>
      </c>
      <c r="G6" s="6">
        <v>44.55</v>
      </c>
      <c r="H6" s="6">
        <v>41.85</v>
      </c>
      <c r="I6" s="6">
        <v>51.3</v>
      </c>
      <c r="J6" s="6">
        <v>48.6</v>
      </c>
      <c r="K6" s="6">
        <v>58.32</v>
      </c>
      <c r="L6" s="6">
        <v>51</v>
      </c>
      <c r="M6" s="6">
        <v>60.7</v>
      </c>
      <c r="N6" s="6">
        <v>55</v>
      </c>
      <c r="O6" s="7">
        <v>65</v>
      </c>
    </row>
    <row r="7" spans="1:15" ht="36" customHeight="1">
      <c r="A7" s="5">
        <v>2000</v>
      </c>
      <c r="B7" s="15">
        <v>23</v>
      </c>
      <c r="C7" s="15">
        <v>30</v>
      </c>
      <c r="D7" s="6">
        <v>25.65</v>
      </c>
      <c r="E7" s="6">
        <v>32.805</v>
      </c>
      <c r="F7" s="6">
        <v>30.375</v>
      </c>
      <c r="G7" s="6">
        <v>37.8</v>
      </c>
      <c r="H7" s="6">
        <v>37.8</v>
      </c>
      <c r="I7" s="6">
        <v>44.55</v>
      </c>
      <c r="J7" s="6">
        <v>43.875</v>
      </c>
      <c r="K7" s="6">
        <v>51.3</v>
      </c>
      <c r="L7" s="6">
        <v>46.3</v>
      </c>
      <c r="M7" s="6">
        <v>54</v>
      </c>
      <c r="N7" s="6">
        <v>50</v>
      </c>
      <c r="O7" s="7">
        <v>58</v>
      </c>
    </row>
    <row r="8" spans="1:15" ht="36" customHeight="1">
      <c r="A8" s="5">
        <v>2500</v>
      </c>
      <c r="B8" s="15">
        <v>21</v>
      </c>
      <c r="C8" s="15">
        <v>27</v>
      </c>
      <c r="D8" s="6">
        <v>23.355</v>
      </c>
      <c r="E8" s="6">
        <v>29.7</v>
      </c>
      <c r="F8" s="6">
        <v>28.35</v>
      </c>
      <c r="G8" s="6">
        <v>34.02</v>
      </c>
      <c r="H8" s="6">
        <v>35.1</v>
      </c>
      <c r="I8" s="6">
        <v>40.5</v>
      </c>
      <c r="J8" s="6">
        <v>41.175</v>
      </c>
      <c r="K8" s="6">
        <v>47.25</v>
      </c>
      <c r="L8" s="6">
        <v>43.6</v>
      </c>
      <c r="M8" s="6">
        <v>49.7</v>
      </c>
      <c r="N8" s="6">
        <v>47.5</v>
      </c>
      <c r="O8" s="7">
        <v>54</v>
      </c>
    </row>
    <row r="9" spans="1:15" ht="36" customHeight="1" thickBot="1">
      <c r="A9" s="8">
        <v>3000</v>
      </c>
      <c r="B9" s="16">
        <v>19</v>
      </c>
      <c r="C9" s="16">
        <v>25</v>
      </c>
      <c r="D9" s="9">
        <v>21.87</v>
      </c>
      <c r="E9" s="9">
        <v>27</v>
      </c>
      <c r="F9" s="9">
        <v>27</v>
      </c>
      <c r="G9" s="9">
        <v>31.59</v>
      </c>
      <c r="H9" s="9">
        <v>33.075</v>
      </c>
      <c r="I9" s="9">
        <v>38.07</v>
      </c>
      <c r="J9" s="9">
        <v>39.42</v>
      </c>
      <c r="K9" s="9">
        <v>44.55</v>
      </c>
      <c r="L9" s="9">
        <v>41.8</v>
      </c>
      <c r="M9" s="9">
        <v>47</v>
      </c>
      <c r="N9" s="9">
        <v>46</v>
      </c>
      <c r="O9" s="10">
        <v>52</v>
      </c>
    </row>
  </sheetData>
  <mergeCells count="1">
    <mergeCell ref="G1:K1"/>
  </mergeCells>
  <printOptions/>
  <pageMargins left="0.75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"Жаркын Ко"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Тетерин Борис</dc:creator>
  <cp:keywords/>
  <dc:description/>
  <cp:lastModifiedBy>Тетерин Борис</cp:lastModifiedBy>
  <cp:lastPrinted>2012-02-22T09:51:17Z</cp:lastPrinted>
  <dcterms:created xsi:type="dcterms:W3CDTF">2012-02-16T10:52:22Z</dcterms:created>
  <dcterms:modified xsi:type="dcterms:W3CDTF">2012-02-22T10:09:50Z</dcterms:modified>
  <cp:category/>
  <cp:version/>
  <cp:contentType/>
  <cp:contentStatus/>
</cp:coreProperties>
</file>