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Рассчет растворимые напитк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11" authorId="0">
      <text>
        <r>
          <rPr>
            <sz val="12"/>
            <rFont val="Tahoma"/>
            <family val="2"/>
          </rPr>
          <t>Цена на напиток устанавливается в зависимости от себестоимости</t>
        </r>
      </text>
    </comment>
    <comment ref="B29" authorId="0">
      <text>
        <r>
          <rPr>
            <b/>
            <sz val="12"/>
            <rFont val="Tahoma"/>
            <family val="2"/>
          </rPr>
          <t>Автор:</t>
        </r>
        <r>
          <rPr>
            <sz val="12"/>
            <rFont val="Tahoma"/>
            <family val="2"/>
          </rPr>
          <t xml:space="preserve">
калькулятор по подсчету использованных ингредиентов</t>
        </r>
      </text>
    </comment>
    <comment ref="B20" authorId="0">
      <text>
        <r>
          <rPr>
            <sz val="18"/>
            <rFont val="Tahoma"/>
            <family val="2"/>
          </rPr>
          <t>Прописать количество проданных напитков</t>
        </r>
      </text>
    </comment>
    <comment ref="D32" authorId="0">
      <text>
        <r>
          <rPr>
            <b/>
            <sz val="16"/>
            <rFont val="Tahoma"/>
            <family val="2"/>
          </rPr>
          <t>Считает расход на ингредиенты из инкассируемой суммы денег</t>
        </r>
      </text>
    </comment>
  </commentList>
</comments>
</file>

<file path=xl/sharedStrings.xml><?xml version="1.0" encoding="utf-8"?>
<sst xmlns="http://schemas.openxmlformats.org/spreadsheetml/2006/main" count="32" uniqueCount="29">
  <si>
    <t>Ингредиенты</t>
  </si>
  <si>
    <t>Вес(гр)</t>
  </si>
  <si>
    <t>Цена (тг)</t>
  </si>
  <si>
    <t>Горячий шоколад</t>
  </si>
  <si>
    <t>Себестоимость горячих напитков и конечная цена для потребителя</t>
  </si>
  <si>
    <t>Шоколад</t>
  </si>
  <si>
    <t>Себестоимость 1 гр и 1 мл</t>
  </si>
  <si>
    <t>Напитки</t>
  </si>
  <si>
    <t>Цена для потребителя (тг)</t>
  </si>
  <si>
    <t>Стаканы (тг)</t>
  </si>
  <si>
    <t>Чистая прибыль с напитка (тг)</t>
  </si>
  <si>
    <t>Стоимость</t>
  </si>
  <si>
    <t>Продажа (шт)</t>
  </si>
  <si>
    <t>Чистая прибыль по продажам (тг)</t>
  </si>
  <si>
    <t>Каппучино</t>
  </si>
  <si>
    <t>Расходы на ингредиенты</t>
  </si>
  <si>
    <t>Капучино растворимый</t>
  </si>
  <si>
    <t>Чистая прибыль по напиткам</t>
  </si>
  <si>
    <t>Чай</t>
  </si>
  <si>
    <t>Дозировка</t>
  </si>
  <si>
    <t>Себестоимость порции (тг)</t>
  </si>
  <si>
    <t>Стандартная дозировка, г/мл</t>
  </si>
  <si>
    <t>Использовано ингредиента (кг)</t>
  </si>
  <si>
    <t>Каппучино растворимый</t>
  </si>
  <si>
    <t>выручка</t>
  </si>
  <si>
    <t>Стоимсоть воды на порцию</t>
  </si>
  <si>
    <t>Итого выручка</t>
  </si>
  <si>
    <t>Объем стаканчика, мл (170 или 200мл)</t>
  </si>
  <si>
    <t>мл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</si>
</sst>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sz val="18"/>
      <name val="Tahoma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b/>
      <sz val="12"/>
      <color indexed="63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FF00"/>
      <name val="Calibri"/>
      <family val="2"/>
    </font>
    <font>
      <sz val="12"/>
      <color rgb="FFFFFF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1"/>
      <name val="Calibri"/>
      <family val="2"/>
    </font>
    <font>
      <sz val="12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4" fillId="28" borderId="7" xfId="49" applyAlignment="1">
      <alignment/>
    </xf>
    <xf numFmtId="0" fontId="0" fillId="16" borderId="10" xfId="29" applyFont="1" applyBorder="1" applyAlignment="1">
      <alignment horizontal="center"/>
    </xf>
    <xf numFmtId="0" fontId="0" fillId="16" borderId="11" xfId="29" applyFont="1" applyBorder="1" applyAlignment="1">
      <alignment horizontal="center"/>
    </xf>
    <xf numFmtId="0" fontId="47" fillId="30" borderId="12" xfId="52" applyBorder="1" applyAlignment="1">
      <alignment horizontal="center"/>
    </xf>
    <xf numFmtId="0" fontId="47" fillId="30" borderId="13" xfId="52" applyBorder="1" applyAlignment="1">
      <alignment horizontal="center" vertical="center"/>
    </xf>
    <xf numFmtId="0" fontId="47" fillId="30" borderId="14" xfId="52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8" borderId="15" xfId="49" applyBorder="1" applyAlignment="1">
      <alignment/>
    </xf>
    <xf numFmtId="0" fontId="0" fillId="16" borderId="16" xfId="29" applyFont="1" applyBorder="1" applyAlignment="1">
      <alignment horizontal="center"/>
    </xf>
    <xf numFmtId="0" fontId="0" fillId="16" borderId="17" xfId="29" applyFont="1" applyBorder="1" applyAlignment="1">
      <alignment horizontal="center"/>
    </xf>
    <xf numFmtId="0" fontId="44" fillId="0" borderId="0" xfId="49" applyFill="1" applyBorder="1" applyAlignment="1">
      <alignment/>
    </xf>
    <xf numFmtId="0" fontId="0" fillId="0" borderId="0" xfId="29" applyFont="1" applyFill="1" applyBorder="1" applyAlignment="1">
      <alignment horizontal="center"/>
    </xf>
    <xf numFmtId="0" fontId="47" fillId="30" borderId="18" xfId="52" applyBorder="1" applyAlignment="1">
      <alignment horizontal="center"/>
    </xf>
    <xf numFmtId="0" fontId="52" fillId="0" borderId="0" xfId="0" applyFont="1" applyAlignment="1">
      <alignment/>
    </xf>
    <xf numFmtId="164" fontId="44" fillId="28" borderId="7" xfId="49" applyNumberFormat="1" applyAlignment="1">
      <alignment/>
    </xf>
    <xf numFmtId="164" fontId="44" fillId="28" borderId="0" xfId="49" applyNumberFormat="1" applyBorder="1" applyAlignment="1">
      <alignment/>
    </xf>
    <xf numFmtId="0" fontId="53" fillId="28" borderId="10" xfId="49" applyFont="1" applyBorder="1" applyAlignment="1">
      <alignment horizontal="center"/>
    </xf>
    <xf numFmtId="0" fontId="54" fillId="0" borderId="19" xfId="0" applyFont="1" applyBorder="1" applyAlignment="1">
      <alignment/>
    </xf>
    <xf numFmtId="0" fontId="55" fillId="0" borderId="2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43" fontId="56" fillId="34" borderId="10" xfId="58" applyFont="1" applyFill="1" applyBorder="1" applyAlignment="1">
      <alignment horizontal="center"/>
    </xf>
    <xf numFmtId="43" fontId="57" fillId="34" borderId="10" xfId="58" applyFont="1" applyFill="1" applyBorder="1" applyAlignment="1">
      <alignment horizontal="center"/>
    </xf>
    <xf numFmtId="43" fontId="55" fillId="0" borderId="19" xfId="58" applyFont="1" applyFill="1" applyBorder="1" applyAlignment="1">
      <alignment horizontal="center"/>
    </xf>
    <xf numFmtId="0" fontId="58" fillId="27" borderId="2" xfId="40" applyFont="1" applyAlignment="1">
      <alignment horizontal="center"/>
    </xf>
    <xf numFmtId="43" fontId="56" fillId="0" borderId="2" xfId="58" applyFont="1" applyFill="1" applyBorder="1" applyAlignment="1">
      <alignment horizontal="center"/>
    </xf>
    <xf numFmtId="43" fontId="54" fillId="0" borderId="21" xfId="58" applyFont="1" applyFill="1" applyBorder="1" applyAlignment="1">
      <alignment horizontal="center"/>
    </xf>
    <xf numFmtId="43" fontId="56" fillId="0" borderId="10" xfId="58" applyFont="1" applyFill="1" applyBorder="1" applyAlignment="1">
      <alignment horizontal="center"/>
    </xf>
    <xf numFmtId="0" fontId="29" fillId="33" borderId="10" xfId="60" applyFont="1" applyFill="1" applyBorder="1" applyAlignment="1">
      <alignment horizontal="center"/>
    </xf>
    <xf numFmtId="43" fontId="57" fillId="0" borderId="10" xfId="58" applyFont="1" applyFill="1" applyBorder="1" applyAlignment="1">
      <alignment horizontal="center"/>
    </xf>
    <xf numFmtId="0" fontId="55" fillId="0" borderId="0" xfId="0" applyFont="1" applyFill="1" applyBorder="1" applyAlignment="1">
      <alignment horizontal="right"/>
    </xf>
    <xf numFmtId="0" fontId="55" fillId="0" borderId="0" xfId="0" applyFont="1" applyAlignment="1">
      <alignment/>
    </xf>
    <xf numFmtId="0" fontId="55" fillId="0" borderId="22" xfId="0" applyFont="1" applyBorder="1" applyAlignment="1">
      <alignment/>
    </xf>
    <xf numFmtId="0" fontId="59" fillId="16" borderId="23" xfId="29" applyFont="1" applyBorder="1" applyAlignment="1">
      <alignment horizontal="center"/>
    </xf>
    <xf numFmtId="43" fontId="55" fillId="33" borderId="19" xfId="58" applyFont="1" applyFill="1" applyBorder="1" applyAlignment="1">
      <alignment horizontal="center"/>
    </xf>
    <xf numFmtId="43" fontId="55" fillId="0" borderId="10" xfId="58" applyFont="1" applyBorder="1" applyAlignment="1">
      <alignment horizontal="center"/>
    </xf>
    <xf numFmtId="0" fontId="55" fillId="0" borderId="0" xfId="0" applyFont="1" applyBorder="1" applyAlignment="1">
      <alignment horizontal="left"/>
    </xf>
    <xf numFmtId="43" fontId="55" fillId="33" borderId="19" xfId="58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43" fontId="55" fillId="33" borderId="24" xfId="58" applyFont="1" applyFill="1" applyBorder="1" applyAlignment="1">
      <alignment horizontal="center"/>
    </xf>
    <xf numFmtId="43" fontId="55" fillId="0" borderId="16" xfId="58" applyFont="1" applyBorder="1" applyAlignment="1">
      <alignment horizontal="center"/>
    </xf>
    <xf numFmtId="0" fontId="60" fillId="30" borderId="10" xfId="52" applyFont="1" applyBorder="1" applyAlignment="1">
      <alignment horizontal="center"/>
    </xf>
    <xf numFmtId="0" fontId="29" fillId="33" borderId="11" xfId="6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61" fillId="32" borderId="10" xfId="60" applyFont="1" applyBorder="1" applyAlignment="1">
      <alignment/>
    </xf>
    <xf numFmtId="0" fontId="29" fillId="33" borderId="17" xfId="60" applyFont="1" applyFill="1" applyBorder="1" applyAlignment="1">
      <alignment horizontal="center"/>
    </xf>
    <xf numFmtId="2" fontId="61" fillId="32" borderId="10" xfId="60" applyNumberFormat="1" applyFont="1" applyBorder="1" applyAlignment="1">
      <alignment/>
    </xf>
    <xf numFmtId="43" fontId="61" fillId="32" borderId="10" xfId="58" applyFont="1" applyFill="1" applyBorder="1" applyAlignment="1">
      <alignment horizontal="center"/>
    </xf>
    <xf numFmtId="0" fontId="54" fillId="30" borderId="19" xfId="52" applyFont="1" applyBorder="1" applyAlignment="1">
      <alignment horizontal="center"/>
    </xf>
    <xf numFmtId="0" fontId="60" fillId="30" borderId="19" xfId="52" applyFont="1" applyBorder="1" applyAlignment="1">
      <alignment horizontal="center"/>
    </xf>
    <xf numFmtId="0" fontId="62" fillId="0" borderId="0" xfId="0" applyFont="1" applyAlignment="1">
      <alignment horizontal="center" wrapText="1"/>
    </xf>
    <xf numFmtId="0" fontId="63" fillId="23" borderId="10" xfId="36" applyFont="1" applyBorder="1" applyAlignment="1">
      <alignment horizontal="center" wrapText="1"/>
    </xf>
    <xf numFmtId="0" fontId="55" fillId="0" borderId="25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28" borderId="10" xfId="49" applyFont="1" applyBorder="1" applyAlignment="1">
      <alignment horizontal="center"/>
    </xf>
    <xf numFmtId="0" fontId="53" fillId="28" borderId="10" xfId="49" applyFont="1" applyBorder="1" applyAlignment="1">
      <alignment horizontal="center"/>
    </xf>
    <xf numFmtId="0" fontId="63" fillId="24" borderId="12" xfId="37" applyFont="1" applyBorder="1" applyAlignment="1">
      <alignment horizontal="center"/>
    </xf>
    <xf numFmtId="0" fontId="63" fillId="24" borderId="26" xfId="37" applyFont="1" applyBorder="1" applyAlignment="1">
      <alignment horizontal="center"/>
    </xf>
    <xf numFmtId="0" fontId="63" fillId="24" borderId="27" xfId="37" applyFont="1" applyBorder="1" applyAlignment="1">
      <alignment horizontal="center" wrapText="1"/>
    </xf>
    <xf numFmtId="0" fontId="63" fillId="24" borderId="28" xfId="37" applyFont="1" applyBorder="1" applyAlignment="1">
      <alignment horizontal="center" wrapText="1"/>
    </xf>
    <xf numFmtId="0" fontId="55" fillId="0" borderId="19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43" fontId="54" fillId="0" borderId="24" xfId="58" applyFont="1" applyFill="1" applyBorder="1" applyAlignment="1">
      <alignment horizontal="center" vertical="center"/>
    </xf>
    <xf numFmtId="43" fontId="54" fillId="0" borderId="30" xfId="58" applyFont="1" applyFill="1" applyBorder="1" applyAlignment="1">
      <alignment horizontal="center" vertical="center"/>
    </xf>
    <xf numFmtId="43" fontId="54" fillId="0" borderId="31" xfId="58" applyFont="1" applyFill="1" applyBorder="1" applyAlignment="1">
      <alignment horizontal="center" vertical="center"/>
    </xf>
    <xf numFmtId="0" fontId="63" fillId="24" borderId="14" xfId="37" applyFont="1" applyBorder="1" applyAlignment="1">
      <alignment horizontal="center" wrapText="1"/>
    </xf>
    <xf numFmtId="0" fontId="63" fillId="24" borderId="32" xfId="37" applyFont="1" applyBorder="1" applyAlignment="1">
      <alignment horizontal="center" wrapText="1"/>
    </xf>
    <xf numFmtId="0" fontId="54" fillId="0" borderId="10" xfId="0" applyFont="1" applyBorder="1" applyAlignment="1">
      <alignment horizontal="center" vertical="center"/>
    </xf>
    <xf numFmtId="0" fontId="34" fillId="30" borderId="10" xfId="52" applyFont="1" applyBorder="1" applyAlignment="1">
      <alignment horizontal="center"/>
    </xf>
    <xf numFmtId="0" fontId="60" fillId="30" borderId="10" xfId="52" applyFont="1" applyBorder="1" applyAlignment="1">
      <alignment horizontal="center"/>
    </xf>
    <xf numFmtId="43" fontId="61" fillId="32" borderId="33" xfId="58" applyFont="1" applyFill="1" applyBorder="1" applyAlignment="1">
      <alignment horizontal="center"/>
    </xf>
    <xf numFmtId="43" fontId="54" fillId="14" borderId="16" xfId="58" applyFont="1" applyFill="1" applyBorder="1" applyAlignment="1" applyProtection="1">
      <alignment horizontal="center" vertical="center"/>
      <protection/>
    </xf>
    <xf numFmtId="43" fontId="54" fillId="14" borderId="34" xfId="58" applyFont="1" applyFill="1" applyBorder="1" applyAlignment="1" applyProtection="1">
      <alignment horizontal="center" vertical="center"/>
      <protection/>
    </xf>
    <xf numFmtId="43" fontId="54" fillId="14" borderId="35" xfId="58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3"/>
  <sheetViews>
    <sheetView tabSelected="1" zoomScale="70" zoomScaleNormal="70" zoomScalePageLayoutView="0" workbookViewId="0" topLeftCell="A7">
      <selection activeCell="D7" sqref="D7"/>
    </sheetView>
  </sheetViews>
  <sheetFormatPr defaultColWidth="9.140625" defaultRowHeight="15"/>
  <cols>
    <col min="2" max="2" width="32.421875" style="0" bestFit="1" customWidth="1"/>
    <col min="3" max="3" width="35.140625" style="11" bestFit="1" customWidth="1"/>
    <col min="4" max="4" width="26.7109375" style="0" bestFit="1" customWidth="1"/>
    <col min="5" max="5" width="13.140625" style="0" bestFit="1" customWidth="1"/>
    <col min="6" max="6" width="29.7109375" style="0" bestFit="1" customWidth="1"/>
    <col min="7" max="7" width="28.57421875" style="0" bestFit="1" customWidth="1"/>
    <col min="8" max="8" width="27.8515625" style="0" bestFit="1" customWidth="1"/>
    <col min="9" max="9" width="32.00390625" style="0" bestFit="1" customWidth="1"/>
    <col min="10" max="10" width="26.28125" style="0" bestFit="1" customWidth="1"/>
    <col min="11" max="11" width="24.7109375" style="0" customWidth="1"/>
    <col min="12" max="12" width="27.57421875" style="0" customWidth="1"/>
    <col min="13" max="13" width="14.7109375" style="0" customWidth="1"/>
    <col min="14" max="14" width="30.140625" style="0" customWidth="1"/>
    <col min="15" max="15" width="13.421875" style="0" customWidth="1"/>
    <col min="16" max="16" width="22.421875" style="0" customWidth="1"/>
    <col min="17" max="17" width="3.8515625" style="0" customWidth="1"/>
    <col min="18" max="18" width="10.8515625" style="0" bestFit="1" customWidth="1"/>
    <col min="19" max="19" width="10.28125" style="0" bestFit="1" customWidth="1"/>
    <col min="20" max="20" width="9.140625" style="0" customWidth="1"/>
    <col min="21" max="21" width="8.57421875" style="0" customWidth="1"/>
    <col min="22" max="22" width="6.421875" style="0" customWidth="1"/>
    <col min="23" max="23" width="8.00390625" style="0" customWidth="1"/>
    <col min="24" max="24" width="7.57421875" style="0" customWidth="1"/>
    <col min="25" max="25" width="8.8515625" style="0" customWidth="1"/>
    <col min="26" max="27" width="7.7109375" style="0" customWidth="1"/>
  </cols>
  <sheetData>
    <row r="1" ht="15.75" thickBot="1"/>
    <row r="2" spans="2:6" ht="15.75" thickBot="1">
      <c r="B2" s="4" t="s">
        <v>0</v>
      </c>
      <c r="C2" s="17" t="s">
        <v>21</v>
      </c>
      <c r="D2" s="5" t="s">
        <v>1</v>
      </c>
      <c r="E2" s="5" t="s">
        <v>2</v>
      </c>
      <c r="F2" s="6" t="s">
        <v>6</v>
      </c>
    </row>
    <row r="3" spans="2:6" ht="16.5" thickBot="1" thickTop="1">
      <c r="B3" s="1" t="s">
        <v>23</v>
      </c>
      <c r="C3" s="19">
        <f>15/150</f>
        <v>0.1</v>
      </c>
      <c r="D3" s="2">
        <v>1000</v>
      </c>
      <c r="E3" s="2">
        <v>1400</v>
      </c>
      <c r="F3" s="3">
        <f>E3/D3</f>
        <v>1.4</v>
      </c>
    </row>
    <row r="4" spans="2:38" ht="16.5" thickBot="1" thickTop="1">
      <c r="B4" s="1" t="s">
        <v>3</v>
      </c>
      <c r="C4" s="19">
        <f>20/150</f>
        <v>0.13333333333333333</v>
      </c>
      <c r="D4" s="2">
        <v>1000</v>
      </c>
      <c r="E4" s="2">
        <v>1400</v>
      </c>
      <c r="F4" s="3">
        <f>E4/D4</f>
        <v>1.4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2:38" ht="15.75" thickTop="1">
      <c r="B5" s="12" t="s">
        <v>18</v>
      </c>
      <c r="C5" s="20">
        <f>12/150</f>
        <v>0.08</v>
      </c>
      <c r="D5" s="13">
        <v>1000</v>
      </c>
      <c r="E5" s="13">
        <v>1100</v>
      </c>
      <c r="F5" s="14">
        <f>E5/D5</f>
        <v>1.1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2:38" ht="15">
      <c r="B6" s="15"/>
      <c r="C6" s="15"/>
      <c r="D6" s="16"/>
      <c r="E6" s="16"/>
      <c r="F6" s="16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2:5" ht="46.5" customHeight="1">
      <c r="B7" s="56" t="s">
        <v>27</v>
      </c>
      <c r="C7" s="56"/>
      <c r="D7" s="18">
        <v>170</v>
      </c>
      <c r="E7" t="s">
        <v>28</v>
      </c>
    </row>
    <row r="8" spans="7:17" ht="15">
      <c r="G8" s="7"/>
      <c r="N8" s="10"/>
      <c r="O8" s="10"/>
      <c r="P8" s="10"/>
      <c r="Q8" s="8"/>
    </row>
    <row r="9" spans="7:17" ht="15" customHeight="1">
      <c r="G9" s="7"/>
      <c r="N9" s="10"/>
      <c r="O9" s="10"/>
      <c r="P9" s="10"/>
      <c r="Q9" s="8"/>
    </row>
    <row r="10" spans="2:17" ht="15.75">
      <c r="B10" s="66" t="s">
        <v>4</v>
      </c>
      <c r="C10" s="67"/>
      <c r="D10" s="67"/>
      <c r="E10" s="67"/>
      <c r="F10" s="67"/>
      <c r="G10" s="67"/>
      <c r="H10" s="67"/>
      <c r="I10" s="68"/>
      <c r="O10" s="10"/>
      <c r="P10" s="10"/>
      <c r="Q10" s="8"/>
    </row>
    <row r="11" spans="2:17" ht="15.75">
      <c r="B11" s="74" t="s">
        <v>7</v>
      </c>
      <c r="C11" s="61"/>
      <c r="D11" s="61"/>
      <c r="E11" s="61"/>
      <c r="F11" s="21"/>
      <c r="G11" s="75" t="s">
        <v>20</v>
      </c>
      <c r="H11" s="54" t="s">
        <v>8</v>
      </c>
      <c r="I11" s="60" t="s">
        <v>10</v>
      </c>
      <c r="O11" s="10"/>
      <c r="P11" s="10"/>
      <c r="Q11" s="8"/>
    </row>
    <row r="12" spans="2:17" ht="15.75">
      <c r="B12" s="74"/>
      <c r="C12" s="22" t="s">
        <v>19</v>
      </c>
      <c r="D12" s="23" t="s">
        <v>11</v>
      </c>
      <c r="E12" s="24" t="s">
        <v>9</v>
      </c>
      <c r="F12" s="25" t="s">
        <v>25</v>
      </c>
      <c r="G12" s="76"/>
      <c r="H12" s="55"/>
      <c r="I12" s="61"/>
      <c r="O12" s="10"/>
      <c r="P12" s="10"/>
      <c r="Q12" s="8"/>
    </row>
    <row r="13" spans="1:17" ht="15.75">
      <c r="A13">
        <v>1</v>
      </c>
      <c r="B13" s="26" t="s">
        <v>16</v>
      </c>
      <c r="C13" s="27">
        <f>C3*D7</f>
        <v>17</v>
      </c>
      <c r="D13" s="27">
        <f>C13*F3</f>
        <v>23.799999999999997</v>
      </c>
      <c r="E13" s="78">
        <f>IF(D7=200,21,5.5)</f>
        <v>5.5</v>
      </c>
      <c r="F13" s="69">
        <f>400/(19000/D7)</f>
        <v>3.5789473684210527</v>
      </c>
      <c r="G13" s="28">
        <f>D13+E13+F13</f>
        <v>32.87894736842105</v>
      </c>
      <c r="H13" s="29">
        <v>100</v>
      </c>
      <c r="I13" s="28">
        <f>H13-G13</f>
        <v>67.12105263157895</v>
      </c>
      <c r="O13" s="10"/>
      <c r="P13" s="10"/>
      <c r="Q13" s="8"/>
    </row>
    <row r="14" spans="2:17" ht="15.75">
      <c r="B14" s="30"/>
      <c r="C14" s="31"/>
      <c r="D14" s="31"/>
      <c r="E14" s="79"/>
      <c r="F14" s="70"/>
      <c r="G14" s="31"/>
      <c r="H14" s="32"/>
      <c r="I14" s="33"/>
      <c r="O14" s="10"/>
      <c r="P14" s="10"/>
      <c r="Q14" s="8"/>
    </row>
    <row r="15" spans="1:17" ht="15.75">
      <c r="A15">
        <v>2</v>
      </c>
      <c r="B15" s="34" t="s">
        <v>5</v>
      </c>
      <c r="C15" s="27">
        <f>C4*D7</f>
        <v>22.666666666666668</v>
      </c>
      <c r="D15" s="27">
        <f>C15*F4</f>
        <v>31.733333333333334</v>
      </c>
      <c r="E15" s="79"/>
      <c r="F15" s="70"/>
      <c r="G15" s="28">
        <f>D15+E15+F13</f>
        <v>35.31228070175439</v>
      </c>
      <c r="H15" s="29">
        <v>100</v>
      </c>
      <c r="I15" s="28">
        <f>H15-G15</f>
        <v>64.68771929824561</v>
      </c>
      <c r="O15" s="10"/>
      <c r="P15" s="10"/>
      <c r="Q15" s="8"/>
    </row>
    <row r="16" spans="2:17" ht="15.75">
      <c r="B16" s="34"/>
      <c r="C16" s="33"/>
      <c r="D16" s="33"/>
      <c r="E16" s="79"/>
      <c r="F16" s="70"/>
      <c r="G16" s="35"/>
      <c r="H16" s="29"/>
      <c r="I16" s="35"/>
      <c r="M16" s="10"/>
      <c r="N16" s="10"/>
      <c r="O16" s="10"/>
      <c r="P16" s="10"/>
      <c r="Q16" s="8"/>
    </row>
    <row r="17" spans="1:17" ht="15.75">
      <c r="A17">
        <v>3</v>
      </c>
      <c r="B17" s="34" t="s">
        <v>18</v>
      </c>
      <c r="C17" s="27">
        <f>C5*D7</f>
        <v>13.6</v>
      </c>
      <c r="D17" s="27">
        <f>C17*F5</f>
        <v>14.96</v>
      </c>
      <c r="E17" s="80"/>
      <c r="F17" s="71"/>
      <c r="G17" s="28">
        <f>D17+E13+F13</f>
        <v>24.038947368421052</v>
      </c>
      <c r="H17" s="29">
        <v>100</v>
      </c>
      <c r="I17" s="28">
        <f>H17-G17</f>
        <v>75.96105263157895</v>
      </c>
      <c r="M17" s="10"/>
      <c r="N17" s="10"/>
      <c r="O17" s="10"/>
      <c r="P17" s="10"/>
      <c r="Q17" s="8"/>
    </row>
    <row r="18" spans="1:17" ht="15.75">
      <c r="A18" s="11"/>
      <c r="B18" s="36"/>
      <c r="C18" s="37"/>
      <c r="D18" s="38"/>
      <c r="E18" s="38"/>
      <c r="F18" s="37"/>
      <c r="G18" s="37"/>
      <c r="H18" s="37"/>
      <c r="I18" s="37"/>
      <c r="L18" s="8"/>
      <c r="M18" s="9"/>
      <c r="N18" s="9"/>
      <c r="O18" s="10"/>
      <c r="P18" s="10"/>
      <c r="Q18" s="8"/>
    </row>
    <row r="19" spans="2:9" ht="16.5" thickBot="1">
      <c r="B19" s="37"/>
      <c r="C19" s="37"/>
      <c r="D19" s="37"/>
      <c r="E19" s="37"/>
      <c r="F19" s="37"/>
      <c r="G19" s="37"/>
      <c r="H19" s="37"/>
      <c r="I19" s="37"/>
    </row>
    <row r="20" spans="2:9" ht="15.75">
      <c r="B20" s="62" t="s">
        <v>12</v>
      </c>
      <c r="C20" s="64" t="s">
        <v>13</v>
      </c>
      <c r="D20" s="72" t="s">
        <v>24</v>
      </c>
      <c r="E20" s="58"/>
      <c r="F20" s="59"/>
      <c r="G20" s="37"/>
      <c r="H20" s="37"/>
      <c r="I20" s="37"/>
    </row>
    <row r="21" spans="2:9" ht="16.5" thickBot="1">
      <c r="B21" s="63"/>
      <c r="C21" s="65"/>
      <c r="D21" s="73"/>
      <c r="E21" s="58"/>
      <c r="F21" s="59"/>
      <c r="G21" s="37"/>
      <c r="H21" s="37"/>
      <c r="I21" s="37"/>
    </row>
    <row r="22" spans="2:9" ht="15.75">
      <c r="B22" s="39">
        <v>100</v>
      </c>
      <c r="C22" s="40">
        <f>B22*I13</f>
        <v>6712.105263157895</v>
      </c>
      <c r="D22" s="41">
        <f>B22*H13</f>
        <v>10000</v>
      </c>
      <c r="E22" s="37"/>
      <c r="F22" s="42"/>
      <c r="G22" s="37"/>
      <c r="H22" s="37"/>
      <c r="I22" s="37"/>
    </row>
    <row r="23" spans="2:9" ht="15.75">
      <c r="B23" s="39">
        <v>100</v>
      </c>
      <c r="C23" s="43">
        <f>B23*I15</f>
        <v>6468.771929824561</v>
      </c>
      <c r="D23" s="41">
        <f>B23*H15</f>
        <v>10000</v>
      </c>
      <c r="E23" s="37"/>
      <c r="F23" s="44"/>
      <c r="G23" s="37"/>
      <c r="H23" s="37"/>
      <c r="I23" s="37"/>
    </row>
    <row r="24" spans="2:9" ht="15.75">
      <c r="B24" s="39">
        <v>100</v>
      </c>
      <c r="C24" s="45">
        <f>B24*I17</f>
        <v>7596.105263157895</v>
      </c>
      <c r="D24" s="46">
        <f>B24*H17</f>
        <v>10000</v>
      </c>
      <c r="E24" s="37"/>
      <c r="F24" s="44"/>
      <c r="G24" s="37"/>
      <c r="H24" s="37"/>
      <c r="I24" s="37"/>
    </row>
    <row r="25" spans="2:9" ht="15.75">
      <c r="B25" s="37"/>
      <c r="C25" s="47" t="s">
        <v>17</v>
      </c>
      <c r="D25" s="47" t="s">
        <v>26</v>
      </c>
      <c r="E25" s="37"/>
      <c r="F25" s="37"/>
      <c r="G25" s="37"/>
      <c r="H25" s="37"/>
      <c r="I25" s="37"/>
    </row>
    <row r="26" spans="2:9" ht="15.75">
      <c r="B26" s="37"/>
      <c r="C26" s="53">
        <f>SUM(C22:C24)</f>
        <v>20776.98245614035</v>
      </c>
      <c r="D26" s="77">
        <f>SUM(D22:D24)</f>
        <v>30000</v>
      </c>
      <c r="E26" s="37"/>
      <c r="F26" s="37"/>
      <c r="G26" s="37"/>
      <c r="H26" s="37"/>
      <c r="I26" s="37"/>
    </row>
    <row r="27" spans="2:9" ht="15.75">
      <c r="B27" s="37"/>
      <c r="C27" s="37"/>
      <c r="D27" s="37"/>
      <c r="E27" s="37"/>
      <c r="F27" s="37"/>
      <c r="G27" s="37"/>
      <c r="H27" s="37"/>
      <c r="I27" s="37"/>
    </row>
    <row r="28" spans="2:9" ht="15.75">
      <c r="B28" s="37"/>
      <c r="C28" s="37"/>
      <c r="D28" s="37"/>
      <c r="E28" s="37"/>
      <c r="F28" s="37"/>
      <c r="G28" s="37"/>
      <c r="H28" s="37"/>
      <c r="I28" s="37"/>
    </row>
    <row r="29" spans="2:9" ht="15.75">
      <c r="B29" s="57" t="s">
        <v>22</v>
      </c>
      <c r="C29" s="57"/>
      <c r="D29" s="48"/>
      <c r="E29" s="37"/>
      <c r="F29" s="37"/>
      <c r="G29" s="37"/>
      <c r="H29" s="37"/>
      <c r="I29" s="37"/>
    </row>
    <row r="30" spans="2:9" ht="15.75">
      <c r="B30" s="57"/>
      <c r="C30" s="57"/>
      <c r="D30" s="48"/>
      <c r="E30" s="37"/>
      <c r="F30" s="37"/>
      <c r="G30" s="37"/>
      <c r="H30" s="37"/>
      <c r="I30" s="37"/>
    </row>
    <row r="31" spans="2:9" ht="15.75">
      <c r="B31" s="49" t="s">
        <v>14</v>
      </c>
      <c r="C31" s="50">
        <f>(C13*B22)/1000</f>
        <v>1.7</v>
      </c>
      <c r="D31" s="51"/>
      <c r="E31" s="37"/>
      <c r="F31" s="37"/>
      <c r="G31" s="37"/>
      <c r="H31" s="37"/>
      <c r="I31" s="37"/>
    </row>
    <row r="32" spans="2:9" ht="15.75">
      <c r="B32" s="49" t="s">
        <v>5</v>
      </c>
      <c r="C32" s="52">
        <f>(C15*B23)/1000</f>
        <v>2.266666666666667</v>
      </c>
      <c r="D32" s="47" t="s">
        <v>15</v>
      </c>
      <c r="E32" s="37"/>
      <c r="F32" s="37"/>
      <c r="G32" s="37"/>
      <c r="H32" s="37"/>
      <c r="I32" s="37"/>
    </row>
    <row r="33" spans="2:9" ht="15.75">
      <c r="B33" s="49" t="s">
        <v>18</v>
      </c>
      <c r="C33" s="50">
        <f>(C17*B24)/1000</f>
        <v>1.36</v>
      </c>
      <c r="D33" s="53">
        <f>D26-C26</f>
        <v>9223.017543859649</v>
      </c>
      <c r="E33" s="37"/>
      <c r="F33" s="37"/>
      <c r="G33" s="37"/>
      <c r="H33" s="37"/>
      <c r="I33" s="37"/>
    </row>
  </sheetData>
  <sheetProtection/>
  <mergeCells count="14">
    <mergeCell ref="E13:E17"/>
    <mergeCell ref="B11:B12"/>
    <mergeCell ref="G11:G12"/>
    <mergeCell ref="C11:E11"/>
    <mergeCell ref="H11:H12"/>
    <mergeCell ref="B7:C7"/>
    <mergeCell ref="B29:C30"/>
    <mergeCell ref="E20:F21"/>
    <mergeCell ref="I11:I12"/>
    <mergeCell ref="B20:B21"/>
    <mergeCell ref="C20:C21"/>
    <mergeCell ref="B10:I10"/>
    <mergeCell ref="F13:F17"/>
    <mergeCell ref="D20:D21"/>
  </mergeCells>
  <printOptions/>
  <pageMargins left="0.25" right="0.25" top="0.75" bottom="0.75" header="0.3" footer="0.3"/>
  <pageSetup fitToHeight="1" fitToWidth="1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2014-05-15T11:08:07Z</dcterms:modified>
  <cp:category/>
  <cp:version/>
  <cp:contentType/>
  <cp:contentStatus/>
</cp:coreProperties>
</file>